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45"/>
  </bookViews>
  <sheets>
    <sheet name="smart classroom" sheetId="34" r:id="rId1"/>
    <sheet name="ปร.6" sheetId="24" r:id="rId2"/>
    <sheet name="ปร.5" sheetId="18" r:id="rId3"/>
    <sheet name="ปร.4." sheetId="27" r:id="rId4"/>
    <sheet name="ไฟฟ้าแสงสว่าง" sheetId="29" r:id="rId5"/>
    <sheet name="เครื่องปรับอากาศ" sheetId="30" r:id="rId6"/>
    <sheet name="ครุภัณฑ์เฟอร์นิเจอร์" sheetId="28" r:id="rId7"/>
    <sheet name="ครุภัณฑ์เครื่องปรับอากาศ" sheetId="31" r:id="rId8"/>
    <sheet name="ห้องเรียนบัณฑิต" sheetId="32" r:id="rId9"/>
    <sheet name="ห้องเรียน E115" sheetId="33" r:id="rId10"/>
  </sheets>
  <definedNames>
    <definedName name="Cat_C" localSheetId="3">#REF!</definedName>
    <definedName name="Cat_C" localSheetId="2">#REF!</definedName>
    <definedName name="Cat_C" localSheetId="1">#REF!</definedName>
    <definedName name="Cat_C">#REF!</definedName>
    <definedName name="Cat_D" localSheetId="3">#REF!</definedName>
    <definedName name="Cat_D" localSheetId="2">#REF!</definedName>
    <definedName name="Cat_D" localSheetId="1">#REF!</definedName>
    <definedName name="Cat_D">#REF!</definedName>
    <definedName name="Cat_E" localSheetId="3">#REF!</definedName>
    <definedName name="Cat_E" localSheetId="2">#REF!</definedName>
    <definedName name="Cat_E" localSheetId="1">#REF!</definedName>
    <definedName name="Cat_E">#REF!</definedName>
    <definedName name="Cat_F" localSheetId="3">#REF!</definedName>
    <definedName name="Cat_F" localSheetId="2">#REF!</definedName>
    <definedName name="Cat_F" localSheetId="1">#REF!</definedName>
    <definedName name="Cat_F">#REF!</definedName>
    <definedName name="Cat_G" localSheetId="3">#REF!</definedName>
    <definedName name="Cat_G" localSheetId="2">#REF!</definedName>
    <definedName name="Cat_G" localSheetId="1">#REF!</definedName>
    <definedName name="Cat_G">#REF!</definedName>
    <definedName name="Cat_H" localSheetId="3">#REF!</definedName>
    <definedName name="Cat_H" localSheetId="2">#REF!</definedName>
    <definedName name="Cat_H" localSheetId="1">#REF!</definedName>
    <definedName name="Cat_H">#REF!</definedName>
    <definedName name="Cat_Z" localSheetId="3">#REF!</definedName>
    <definedName name="Cat_Z" localSheetId="2">#REF!</definedName>
    <definedName name="Cat_Z" localSheetId="1">#REF!</definedName>
    <definedName name="Cat_Z">#REF!</definedName>
    <definedName name="magin" localSheetId="3">#REF!</definedName>
    <definedName name="magin" localSheetId="2">#REF!</definedName>
    <definedName name="magin" localSheetId="1">#REF!</definedName>
    <definedName name="magin">#REF!</definedName>
    <definedName name="margin2" localSheetId="3">#REF!</definedName>
    <definedName name="margin2" localSheetId="2">#REF!</definedName>
    <definedName name="margin2" localSheetId="1">#REF!</definedName>
    <definedName name="margin2">#REF!</definedName>
    <definedName name="PercentA" localSheetId="3">#REF!</definedName>
    <definedName name="PercentA" localSheetId="2">#REF!</definedName>
    <definedName name="PercentA" localSheetId="1">#REF!</definedName>
    <definedName name="PercentA">#REF!</definedName>
    <definedName name="_xlnm.Print_Area" localSheetId="1">ปร.6!$A$1:$H$40</definedName>
    <definedName name="_xlnm.Print_Titles" localSheetId="0">'smart classroom'!$A:$G,'smart classroom'!$4:$5</definedName>
    <definedName name="_xlnm.Print_Titles" localSheetId="3">ปร.4.!$1:$8</definedName>
    <definedName name="_xlnm.Print_Titles" localSheetId="9">'ห้องเรียน E115'!$A:$F,'ห้องเรียน E115'!$3:$3</definedName>
    <definedName name="_xlnm.Print_Titles" localSheetId="8">ห้องเรียนบัณฑิต!$A:$F,ห้องเรียนบัณฑิต!$3:$3</definedName>
    <definedName name="ฟ" localSheetId="3">#REF!</definedName>
    <definedName name="ฟ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34" l="1"/>
  <c r="F26" i="33" l="1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32" l="1"/>
  <c r="J21" i="18" s="1"/>
  <c r="G21" i="18" s="1"/>
  <c r="I21" i="18" s="1"/>
  <c r="F29" i="33"/>
  <c r="J22" i="18" s="1"/>
  <c r="G22" i="18" s="1"/>
  <c r="I22" i="18" s="1"/>
  <c r="H10" i="30" l="1"/>
  <c r="J10" i="30"/>
  <c r="J17" i="28"/>
  <c r="H17" i="28"/>
  <c r="J16" i="28"/>
  <c r="H16" i="28"/>
  <c r="J15" i="28"/>
  <c r="H15" i="28"/>
  <c r="J11" i="28"/>
  <c r="H11" i="28"/>
  <c r="J26" i="29"/>
  <c r="H26" i="29"/>
  <c r="J25" i="29"/>
  <c r="H25" i="29"/>
  <c r="J24" i="29"/>
  <c r="H24" i="29"/>
  <c r="J23" i="29"/>
  <c r="H23" i="29"/>
  <c r="J22" i="29"/>
  <c r="H22" i="29"/>
  <c r="J21" i="29"/>
  <c r="H21" i="29"/>
  <c r="J20" i="29"/>
  <c r="H20" i="29"/>
  <c r="K24" i="29" l="1"/>
  <c r="K17" i="28"/>
  <c r="G28" i="29"/>
  <c r="I28" i="29" s="1"/>
  <c r="J28" i="29" s="1"/>
  <c r="K10" i="30"/>
  <c r="K16" i="28"/>
  <c r="K15" i="28"/>
  <c r="K11" i="28"/>
  <c r="K22" i="29"/>
  <c r="K20" i="29"/>
  <c r="K26" i="29"/>
  <c r="K25" i="29"/>
  <c r="G27" i="29"/>
  <c r="I27" i="29" s="1"/>
  <c r="J27" i="29" s="1"/>
  <c r="K23" i="29"/>
  <c r="K21" i="29"/>
  <c r="H27" i="29" l="1"/>
  <c r="K27" i="29" s="1"/>
  <c r="H28" i="29"/>
  <c r="K28" i="29" s="1"/>
  <c r="H47" i="27"/>
  <c r="J47" i="27"/>
  <c r="H48" i="27"/>
  <c r="J48" i="27"/>
  <c r="K48" i="27" s="1"/>
  <c r="H34" i="27"/>
  <c r="J34" i="27"/>
  <c r="J46" i="27"/>
  <c r="H46" i="27"/>
  <c r="J44" i="27"/>
  <c r="H44" i="27"/>
  <c r="J43" i="27"/>
  <c r="H43" i="27"/>
  <c r="J41" i="27"/>
  <c r="H41" i="27"/>
  <c r="J40" i="27"/>
  <c r="H40" i="27"/>
  <c r="J38" i="27"/>
  <c r="H38" i="27"/>
  <c r="J37" i="27"/>
  <c r="H37" i="27"/>
  <c r="K37" i="27" s="1"/>
  <c r="J33" i="27"/>
  <c r="H33" i="27"/>
  <c r="J32" i="27"/>
  <c r="H32" i="27"/>
  <c r="H26" i="27"/>
  <c r="J26" i="27"/>
  <c r="H27" i="27"/>
  <c r="J27" i="27"/>
  <c r="K27" i="27" s="1"/>
  <c r="H28" i="27"/>
  <c r="J28" i="27"/>
  <c r="H20" i="27"/>
  <c r="J20" i="27"/>
  <c r="H13" i="27"/>
  <c r="J13" i="27"/>
  <c r="K34" i="27" l="1"/>
  <c r="K44" i="27"/>
  <c r="K33" i="27"/>
  <c r="K47" i="27"/>
  <c r="K41" i="27"/>
  <c r="K28" i="27"/>
  <c r="K43" i="27"/>
  <c r="K46" i="27"/>
  <c r="K38" i="27"/>
  <c r="K40" i="27"/>
  <c r="K32" i="27"/>
  <c r="K26" i="27"/>
  <c r="K20" i="27"/>
  <c r="K13" i="27"/>
  <c r="J25" i="27"/>
  <c r="H25" i="27"/>
  <c r="K25" i="27" l="1"/>
  <c r="H17" i="27"/>
  <c r="J17" i="27"/>
  <c r="K17" i="27" l="1"/>
  <c r="J11" i="31"/>
  <c r="H11" i="31"/>
  <c r="J10" i="31"/>
  <c r="H10" i="31"/>
  <c r="J12" i="31"/>
  <c r="H12" i="31"/>
  <c r="H11" i="30"/>
  <c r="J15" i="30"/>
  <c r="H15" i="30"/>
  <c r="J14" i="30"/>
  <c r="H14" i="30"/>
  <c r="J13" i="30"/>
  <c r="H13" i="30"/>
  <c r="J12" i="30"/>
  <c r="H12" i="30"/>
  <c r="J11" i="30"/>
  <c r="K11" i="31" l="1"/>
  <c r="G16" i="30"/>
  <c r="I16" i="30" s="1"/>
  <c r="J16" i="30" s="1"/>
  <c r="K12" i="31"/>
  <c r="K10" i="31"/>
  <c r="J17" i="31"/>
  <c r="H17" i="31"/>
  <c r="H16" i="30"/>
  <c r="K16" i="30" s="1"/>
  <c r="K14" i="30"/>
  <c r="K12" i="30"/>
  <c r="K13" i="30"/>
  <c r="K15" i="30"/>
  <c r="K11" i="30"/>
  <c r="H11" i="29"/>
  <c r="J11" i="29"/>
  <c r="J16" i="29"/>
  <c r="H16" i="29"/>
  <c r="J15" i="29"/>
  <c r="H15" i="29"/>
  <c r="J14" i="29"/>
  <c r="H14" i="29"/>
  <c r="J13" i="29"/>
  <c r="H13" i="29"/>
  <c r="J12" i="29"/>
  <c r="H12" i="29"/>
  <c r="G17" i="29" l="1"/>
  <c r="I17" i="29" s="1"/>
  <c r="K17" i="31"/>
  <c r="G20" i="18" s="1"/>
  <c r="I20" i="18" s="1"/>
  <c r="J20" i="18" s="1"/>
  <c r="G18" i="29"/>
  <c r="I18" i="29" s="1"/>
  <c r="J18" i="29" s="1"/>
  <c r="K11" i="29"/>
  <c r="K13" i="29"/>
  <c r="K14" i="29"/>
  <c r="K16" i="29"/>
  <c r="K12" i="29"/>
  <c r="K15" i="29"/>
  <c r="H18" i="29" l="1"/>
  <c r="K18" i="29" s="1"/>
  <c r="H17" i="29"/>
  <c r="J17" i="29"/>
  <c r="H20" i="30" l="1"/>
  <c r="J20" i="30"/>
  <c r="K17" i="29"/>
  <c r="K20" i="30" l="1"/>
  <c r="G16" i="18" s="1"/>
  <c r="J16" i="18" s="1"/>
  <c r="J10" i="29" l="1"/>
  <c r="J29" i="29" s="1"/>
  <c r="H10" i="29"/>
  <c r="H29" i="29" s="1"/>
  <c r="K10" i="29" l="1"/>
  <c r="K29" i="29" s="1"/>
  <c r="G15" i="18" s="1"/>
  <c r="J15" i="18" s="1"/>
  <c r="H13" i="28" l="1"/>
  <c r="J13" i="28"/>
  <c r="J12" i="28"/>
  <c r="H12" i="28"/>
  <c r="J10" i="28"/>
  <c r="H10" i="28"/>
  <c r="K13" i="28" l="1"/>
  <c r="H21" i="28"/>
  <c r="K10" i="28"/>
  <c r="J21" i="28"/>
  <c r="K12" i="28"/>
  <c r="K21" i="28" l="1"/>
  <c r="G19" i="18" s="1"/>
  <c r="I19" i="18" s="1"/>
  <c r="J19" i="18" s="1"/>
  <c r="J19" i="27" l="1"/>
  <c r="H19" i="27"/>
  <c r="H23" i="27"/>
  <c r="J23" i="27"/>
  <c r="H22" i="27"/>
  <c r="J22" i="27"/>
  <c r="H12" i="27"/>
  <c r="J12" i="27"/>
  <c r="H11" i="27"/>
  <c r="J11" i="27"/>
  <c r="J16" i="27"/>
  <c r="H16" i="27"/>
  <c r="H52" i="27" l="1"/>
  <c r="J52" i="27"/>
  <c r="K19" i="27"/>
  <c r="K12" i="27"/>
  <c r="K23" i="27"/>
  <c r="K22" i="27"/>
  <c r="K16" i="27"/>
  <c r="K11" i="27"/>
  <c r="K52" i="27" l="1"/>
  <c r="G14" i="18" s="1"/>
  <c r="J14" i="18" s="1"/>
  <c r="J27" i="18" s="1"/>
  <c r="G13" i="24" l="1"/>
  <c r="G20" i="24" s="1"/>
  <c r="G23" i="24" s="1"/>
  <c r="E22" i="24" l="1"/>
</calcChain>
</file>

<file path=xl/sharedStrings.xml><?xml version="1.0" encoding="utf-8"?>
<sst xmlns="http://schemas.openxmlformats.org/spreadsheetml/2006/main" count="517" uniqueCount="205">
  <si>
    <t>รายการ</t>
  </si>
  <si>
    <t>รหัส</t>
  </si>
  <si>
    <t>จำนวน</t>
  </si>
  <si>
    <t>หน่วย</t>
  </si>
  <si>
    <t>หมายเหตุ</t>
  </si>
  <si>
    <t>แบบเลขที่</t>
  </si>
  <si>
    <t>VAT 7%</t>
  </si>
  <si>
    <t>ลำดับที่</t>
  </si>
  <si>
    <t>คณะกรรมการกำหนดราคากลาง</t>
  </si>
  <si>
    <t>ชื่อโครงการ</t>
  </si>
  <si>
    <t>กลุ่มงาน /งาน</t>
  </si>
  <si>
    <t xml:space="preserve">           </t>
  </si>
  <si>
    <t>ค่างานต้นทุน</t>
  </si>
  <si>
    <t xml:space="preserve">สถานที่ก่อสร้าง </t>
  </si>
  <si>
    <t xml:space="preserve">แบบแสดงรายการ ปริมาณงาน และราคา </t>
  </si>
  <si>
    <t>หน่วย : บาท</t>
  </si>
  <si>
    <t>แบบสรุปค่าก่อสร้าง</t>
  </si>
  <si>
    <t xml:space="preserve">     แบบ  ปร. 5 (ก)</t>
  </si>
  <si>
    <t>หน่วยงานเจ้าของโครงการ/งานก่อสร้าง</t>
  </si>
  <si>
    <t>แบบ ปร.4</t>
  </si>
  <si>
    <t>ที่แนบ</t>
  </si>
  <si>
    <t>Factor F</t>
  </si>
  <si>
    <t>รวมราคา</t>
  </si>
  <si>
    <t xml:space="preserve">     แบบ  ปร. 6 แผ่นที่ 1</t>
  </si>
  <si>
    <t>แบบสรุปราคากลางงานก่อสร้างอาคาร</t>
  </si>
  <si>
    <t>รวมค่าก่อสร้างทั้งโครงการ/งานก่อสร้าง</t>
  </si>
  <si>
    <t>สรุป</t>
  </si>
  <si>
    <t xml:space="preserve">ราคากลาง </t>
  </si>
  <si>
    <t xml:space="preserve">ค่าวัสดุ </t>
  </si>
  <si>
    <t xml:space="preserve">ค่าแรงงาน </t>
  </si>
  <si>
    <t>ราคาต่อหน่วย</t>
  </si>
  <si>
    <t>จำนวนเงิน</t>
  </si>
  <si>
    <t>รวม
ค่าวัสดุและแรงงาน</t>
  </si>
  <si>
    <t>………………………………………….</t>
  </si>
  <si>
    <t>(                                                     )</t>
  </si>
  <si>
    <t xml:space="preserve">      กรรมการกำหนดราคากลาง</t>
  </si>
  <si>
    <t xml:space="preserve">      ………………………………………….</t>
  </si>
  <si>
    <t xml:space="preserve">       ประธานกรรมการกำหนดราคากลาง</t>
  </si>
  <si>
    <t xml:space="preserve">     (                                                         )</t>
  </si>
  <si>
    <t xml:space="preserve">หน่วยงานเจ้าของโครงการ/งานก่อสร้าง   </t>
  </si>
  <si>
    <t>มีจำนวน.............หน้า</t>
  </si>
  <si>
    <t>คำนวณราคากลาง คณะกรรมการกำหนดราคากลาง เมื่อวันที่ …....</t>
  </si>
  <si>
    <t>ตร.ม</t>
  </si>
  <si>
    <t>รวมหมวดงาน</t>
  </si>
  <si>
    <t>ชุด</t>
  </si>
  <si>
    <t>งานผนัง</t>
  </si>
  <si>
    <t>งานพื้น</t>
  </si>
  <si>
    <t>งาน</t>
  </si>
  <si>
    <t>มหาวิทยาลัยเชียงใหม่</t>
  </si>
  <si>
    <t xml:space="preserve">หมวดงาน </t>
  </si>
  <si>
    <t>ปรับปรุงและตกแต่งภายใน</t>
  </si>
  <si>
    <t>หมวดงานปรับปรุงห้องและตกแต่งภายใน</t>
  </si>
  <si>
    <r>
      <t xml:space="preserve">คำนวณราคากลาง คณะกรรมการกำหนดราคากลาง </t>
    </r>
    <r>
      <rPr>
        <b/>
        <sz val="14"/>
        <color rgb="FFFF0000"/>
        <rFont val="TH SarabunPSK"/>
        <family val="2"/>
      </rPr>
      <t xml:space="preserve">เมื่อวันที่ ….... </t>
    </r>
  </si>
  <si>
    <t>งานรื้อถอน</t>
  </si>
  <si>
    <t>รื้อถอนฝ้าเพดาน</t>
  </si>
  <si>
    <t>รื้อถอนผ้าม่าน</t>
  </si>
  <si>
    <t>งานปรับปรุง</t>
  </si>
  <si>
    <t>งานฝ้าเพดาน</t>
  </si>
  <si>
    <t>ผนังทาสี</t>
  </si>
  <si>
    <t>ฝ้าเพดานยิปซั่มบอร์ดฉาบเรียบ</t>
  </si>
  <si>
    <t>ทาสีฝ้าเพดาน</t>
  </si>
  <si>
    <t>ตัว</t>
  </si>
  <si>
    <t>เก้าอี้ทำงาน</t>
  </si>
  <si>
    <t>โคม</t>
  </si>
  <si>
    <t>รื้อถอนโคมไฟฟ้าเดิม พร้อมสวิตท์</t>
  </si>
  <si>
    <t>ไฟฉุกเฉิน ขนาด 12V-5AH  2xLED 6 watt</t>
  </si>
  <si>
    <t xml:space="preserve">สายไฟ THW 1 x 2.5 Sqmm </t>
  </si>
  <si>
    <t>เมตร</t>
  </si>
  <si>
    <t xml:space="preserve">สายไฟ THW 1 x 1.5 Sqmm </t>
  </si>
  <si>
    <t>ท่อร้อยสาย EMT Conduit 1/2"</t>
  </si>
  <si>
    <t>ท่ออ่อนร้อยสาย Flexible Conduit 1/2"</t>
  </si>
  <si>
    <t>ข้อต่ออุปกรณ์ท่อ</t>
  </si>
  <si>
    <t>เหล็กยึดท่อ</t>
  </si>
  <si>
    <t>Refrigerant Pipe 3/4 in. OD TYPE L</t>
  </si>
  <si>
    <t>Pipe Insulation 3/4in.ID 1/2 in. Thick TYPE L</t>
  </si>
  <si>
    <t>ท่อ PVC 3/4</t>
  </si>
  <si>
    <t>ยางหุ้มท่อทองแดงขนาด 3/4" หนา 3/4"</t>
  </si>
  <si>
    <t>Plastic Cover Pipe</t>
  </si>
  <si>
    <t>FITTING Support Hanger &amp; Accessories</t>
  </si>
  <si>
    <t>หมวดงานไฟฟ้าแสงสว่าง</t>
  </si>
  <si>
    <t>หมวดงานเครื่องปรับอากาศ</t>
  </si>
  <si>
    <t>พัดลมดูดอากาศสำหรับห้องประชุม ขนาด 190CFM</t>
  </si>
  <si>
    <t>ครุภัณฑ์เฟอร์นิเจอร์สำนักงาน</t>
  </si>
  <si>
    <t>ครุภัณฑ์เครื่องปรับอากาศและระบายอากาศ</t>
  </si>
  <si>
    <t>ห้องเรียน E408</t>
  </si>
  <si>
    <t>รื้อถอนผนังไม้พร้อมขนทิ้ง</t>
  </si>
  <si>
    <t>ผนังแผ่นยิปซั่มบอร์ดฉาบเรียบ</t>
  </si>
  <si>
    <t>พื้นปูด้วยกระเบื้องยาง 3 มม. เลือกลายภายหลัง</t>
  </si>
  <si>
    <t>บัวพื้น PVC. เลือกลายภายหลัง</t>
  </si>
  <si>
    <t>ผ้าม่าน ความกว้าง 1.60 ม.</t>
  </si>
  <si>
    <t>ผ้าม่าน ความกว้าง 0.60 ม.</t>
  </si>
  <si>
    <t>ผ้าม่าน ความกว้าง 4.70 ม.</t>
  </si>
  <si>
    <t>ผ้าม่าน ความกว้าง 2.4 ม.</t>
  </si>
  <si>
    <t>งานผ้าม่าน</t>
  </si>
  <si>
    <t>ห้องเรียน E115</t>
  </si>
  <si>
    <t>รื้อถอนผนังด้านหน้า</t>
  </si>
  <si>
    <t>รื้อถอนผ้าม่านเดิม</t>
  </si>
  <si>
    <t>ม.</t>
  </si>
  <si>
    <t>ผ้าม่าน ความยาว 2.80 ม.</t>
  </si>
  <si>
    <t>ผ้าม่าน ความยาว 3.70 ม.</t>
  </si>
  <si>
    <t>ผ้าม่าน ความยาว 4.00 ม.</t>
  </si>
  <si>
    <t>โคมไฟพร้อมหลอดฟลูออเรสเซนต์ T8 2*16W</t>
  </si>
  <si>
    <t>เก้าอี้เลคเชอร์แบบมีล้อเลื่อน</t>
  </si>
  <si>
    <t>โต๊ะทำงาน 1.50*0.60*0.75 ม. แบบมีล้อเลื่อน</t>
  </si>
  <si>
    <t>เก้าอี้เลคเชอร์แบบ theater</t>
  </si>
  <si>
    <t>เครื่องปรับอากาศแบบแขวนใต้ฝ้า ขนาดไม่น้อยกว่า 48000 BTU</t>
  </si>
  <si>
    <t>รื้อถอนเครื่องปรับอากาศพร้อมขนย้าย</t>
  </si>
  <si>
    <t>รายละเอียดงานห้องเรียนศตวรรษที่ 21</t>
  </si>
  <si>
    <t>คณะสัตวแพทยศาสตร์ มหาวิทยาลัยเชียงใหม่  2562</t>
  </si>
  <si>
    <t>ลำดับ</t>
  </si>
  <si>
    <t>หน่วยนับ</t>
  </si>
  <si>
    <t>เครื่องถ่ายทอดสัญญาณภาพวัตถุสามมิติ</t>
  </si>
  <si>
    <t>เครื่องควบคุมการนำเสนอและแสดงผล</t>
  </si>
  <si>
    <t xml:space="preserve">อุปกรณ์นำเสนอผลงานแบบไร้สาย </t>
  </si>
  <si>
    <t>เครื่อง</t>
  </si>
  <si>
    <t>กล้องโทรทัศน์วงจรปิดแบบ PTZ สำหรับการบันทึกการเรียนการสอน/การประชุม (Zoom 20x)</t>
  </si>
  <si>
    <t>กล้อง</t>
  </si>
  <si>
    <t>อุปกรณ์เลือกสัญญาณแบบ Multi Format</t>
  </si>
  <si>
    <t>เครื่องฉายภาพโปรเจคเตอร์ขนาดไม่น้อยกว่า 5000 ANSI Lumens แบบ Wide Screen พร้อมขาแขวน</t>
  </si>
  <si>
    <t>จอรับภาพชนิด Wide Screen อัตราส่วน 16 : 9 แบบขับเคลื่อนด้วยมอเตอร์ไฟฟ้า ขนาดไม่น้อยกว่า 120 นิ้ว</t>
  </si>
  <si>
    <t>จอ</t>
  </si>
  <si>
    <t>อุปกรณ์รับ-ส่งสัญญาณ HDMI ระยะไกล</t>
  </si>
  <si>
    <t>ไมโครโฟนชนิดมีสาย พร้อมขาตั้งไมโครโฟนแบบตั้งโต๊ะ</t>
  </si>
  <si>
    <t>ไมโครโฟนชนิดไร้สายแบบมือถือ (Dual Handheld)</t>
  </si>
  <si>
    <t>เครื่องผสมสัญญาณเสียง ขนาด 8 อินพุท</t>
  </si>
  <si>
    <t>ลำโพงสองทาง ขนาดไม่น้อยกว่า 6 นิ้ว</t>
  </si>
  <si>
    <t>เครื่องขยายเสียงแบบครบวงจร ขนาดไม่น้อยกว่า 60 วัตต์</t>
  </si>
  <si>
    <t>เครื่องบันทึกการเรียนการสอน/การประชุม และการถ่ายทอด</t>
  </si>
  <si>
    <t>อุปกรณ์ควบคุมการทำงานแบบรวมศูนย์  พร้อมแผงควบคุมการทำงาน</t>
  </si>
  <si>
    <t>อุปกรณ์ควบคุมระดับเสียงผ่านชุดควบคุมแบบรวมศูนย์</t>
  </si>
  <si>
    <t>อุปกรณ์สลับสัญญาณ 10/100/1000 ขนาด 24 พอร์ตแบบ PoE</t>
  </si>
  <si>
    <t>อุปกรณ์กระจายสัญญาณเครือข่ายไร้สายแบบ Dual Radio 3x3 MIMO</t>
  </si>
  <si>
    <t>อุปกรณ์สำรองกระแสไฟฟ้าขนาดไม่น้อยกว่า 2.2KVA แบบ Line Interactive</t>
  </si>
  <si>
    <t>อุปกรณ์ควบคุมการจ่ายกระแสไฟฟ้าให้อุปกรณ์ขนาด 8 ช่อง</t>
  </si>
  <si>
    <t>ตู้สื่อสารสำหรับจัดเก็บอุปกรณ์ขนาดไม่น้อยว่า 15U พร้อมอุปกรณ์ประกอบ</t>
  </si>
  <si>
    <t>ตู้</t>
  </si>
  <si>
    <t>อุปกรณ์ประกอบการติดตั้งและการทดสอบระบบ</t>
  </si>
  <si>
    <t>ระบบ</t>
  </si>
  <si>
    <t>จอรับภาพชนิด Wide Screen อัตราส่วน 16 : 9 แบบขับเคลื่อนด้วยมอเตอร์ไฟฟ้า ขนาดไม่น้อยกว่า 150 นิ้ว</t>
  </si>
  <si>
    <t>ราคาต่อหน่วย (รวม Vat)</t>
  </si>
  <si>
    <t>ราคารวม (รวม Vat)</t>
  </si>
  <si>
    <t>ครุภัณฑ์ระบบภาพและเสียง ห้องเรียนบัณฑิต</t>
  </si>
  <si>
    <t>รายละเอียดงานห้องเรียน E115</t>
  </si>
  <si>
    <t>ครุภัณฑ์ระบบภาพและเสียง ห้องเรียน E115</t>
  </si>
  <si>
    <t>คณะสัตวแพทย์ศาสตร์</t>
  </si>
  <si>
    <t>งานปรับปรุงห้องsmart classroom</t>
  </si>
  <si>
    <t xml:space="preserve">ครุภัณฑ์งานปรับปรุงห้องsmart classroom </t>
  </si>
  <si>
    <t>แบบฟอร์มเสนอคำของบประมาณแผ่นดิน ปี 2563</t>
  </si>
  <si>
    <t>หมวดที่ดินและสิ่งก่อสร้าง</t>
  </si>
  <si>
    <t>รายการ-กิจกรรมการดำเนินการ</t>
  </si>
  <si>
    <t>คุณลักษณะเฉพาะ-ขนาด</t>
  </si>
  <si>
    <t>รวมเงิน</t>
  </si>
  <si>
    <t>เหตุผลความจำเป็น</t>
  </si>
  <si>
    <t>และลักษณะโครงสร้าง</t>
  </si>
  <si>
    <t>ปรับปรุงห้องเรียน smart classroom</t>
  </si>
  <si>
    <t>ประกอบด้วย</t>
  </si>
  <si>
    <t>1.งานปรับปรุงห้องsmart classroom</t>
  </si>
  <si>
    <t>2. ครุภัณฑ์ประจำห้อง smart classroom</t>
  </si>
  <si>
    <t>1 งาน</t>
  </si>
  <si>
    <t>และการส่งเสริมความผูกพันของศิษย์เก่า และศิษย์</t>
  </si>
  <si>
    <t>ปัจจุบัน จัดเป็นยุทธศาตร์สำคัญของคณะสัตวแพทย</t>
  </si>
  <si>
    <t>ศาสตร์ในระหว่างปี 2561-2564 กระบวนการเรียนรู้ใน</t>
  </si>
  <si>
    <t>ศตวรรษที่ 21 จำเป็นต้องอาศัยปัจจัยสิ่งแวดล้อมทั้งทาง</t>
  </si>
  <si>
    <t>ด้านจิตวิทยาและทางด้านกายภาพ ห้องเรียนจัดว่าเป็น</t>
  </si>
  <si>
    <t>กลไกสำคัญกลไกหนึ่งที่จะสร้างสิ่งแวดล้อมทางกายภาพ</t>
  </si>
  <si>
    <t>ให้กับนักศึกษา หากดูจากตารางเรียนจะพบว่านักศึกษา</t>
  </si>
  <si>
    <t>สัตวแพทย์จะใช้เวลาในการเรียนตลอดหลักสูตรมากกว่า</t>
  </si>
  <si>
    <t xml:space="preserve">ห้องเรียนขาดการปรับปรุงมาเป็นระยะเวลามากกว่า20 ปี </t>
  </si>
  <si>
    <t>ที่ขอตั้ง</t>
  </si>
  <si>
    <t xml:space="preserve">ประจำห้องชำรุด ทั้งโต๊ะ เก้าอี้ ประตู ผ้าม่าน หน้าต่าง </t>
  </si>
  <si>
    <t>รวมไปถึงเทคโนโลยีประจำห้องที่ไม่สอดคล้องกับการ</t>
  </si>
  <si>
    <t>พัฒนาผู้เรียนในยุค 4.0 ยิ่งไปกว่านั้น ผลการสำรวจ</t>
  </si>
  <si>
    <t>ความพึงพอใจของผู้เรียนในปี 2560 พบว่า ประเด็น</t>
  </si>
  <si>
    <t>ของบรรยาการในการจัดการเรียนรู้มีคะแนนความพึง</t>
  </si>
  <si>
    <t xml:space="preserve">พอใจต่ำที่สุด </t>
  </si>
  <si>
    <t>active learning จำเป็นต้องมีส่วนสนับสนุนจากครุภัณฑ์</t>
  </si>
  <si>
    <t xml:space="preserve"> และการปรับปรุงบรรยากาศของห้องเรียน ให้สามารถ</t>
  </si>
  <si>
    <t>เรียนรู้ได้อย่างตื่นตัว สนุก เข้าถึงทรัพยากรการเรียนรู้</t>
  </si>
  <si>
    <t>ได้ทุกที่ทุกเวลา และมีรูปแบบการจัดการเรียนการสอน</t>
  </si>
  <si>
    <t>ที่หลากหลาย แต่ห้องเรียนในปัจจุบันรองรับเพียงการสอน</t>
  </si>
  <si>
    <t>ในรูปแบบของการบรรยาย ซึ่งขัดแย้งต่อการพัฒนา</t>
  </si>
  <si>
    <t>กระบวนการสืบค้น คิดวิเคราะห์แยกแยะ สังเคราะห์</t>
  </si>
  <si>
    <t>องค์ความรู้ใหม่ด้วยตนเอง รวมไปถึงการฝึกการตัดสินใจ</t>
  </si>
  <si>
    <t>ของผู้เรียน</t>
  </si>
  <si>
    <t xml:space="preserve">      คณะสัตวแพทยศาสตร์ จึงจำเป็นต้องมีการปรับปรุง</t>
  </si>
  <si>
    <t>ห้องเรียนเพื่อแก้ไขปรับปรุงสภาพบรรยากาศการเรียน</t>
  </si>
  <si>
    <t>ให้สดใส และพร้อมใช้งานมากขึ้น รวมไปถึงมีเทคโนโลยี</t>
  </si>
  <si>
    <t xml:space="preserve">รองรับการพัฒนาการเรียนการสอนในรูปแบบต่าง ๆ </t>
  </si>
  <si>
    <t>ในหลักสูตรเท่านั้น แต่การจัดฝึกอบรมหลังปริญญา</t>
  </si>
  <si>
    <t>สำหรับศิษย์เก่าหรือผู้สนใจภายนอกก็สามารถมีช่องทาง</t>
  </si>
  <si>
    <t>ได้หลากหลายขึ้นด้วย เช่น การจัดคอร์สออนไลน์ควบคู่</t>
  </si>
  <si>
    <t>ไปกับการสอนหรือฝึกอบรมในห้อง เป็นต้น การพัฒนา</t>
  </si>
  <si>
    <t>ในแนวทางนี้จะสอดรับกับแผนพัฒนาการศึกษาของ</t>
  </si>
  <si>
    <t>ประเทศได้เป็นอย่างดีอีกด้วย</t>
  </si>
  <si>
    <t>หลากหลาย เพื่อตอบสนองกิจกรรมที่จะกระตุ้นการเรียน</t>
  </si>
  <si>
    <t>รู้ของผู้เรียน ห้องเรียนเหล่านี้ไม่จำกัดการเรียนการสอน</t>
  </si>
  <si>
    <t>70% ในห้องเรียนบรรยายของคณะสัตวแพทย์ หากแต่</t>
  </si>
  <si>
    <t xml:space="preserve">           การเสริมสร้างกระบวนการเรียนรู้ในศตวรรษที่ 21 </t>
  </si>
  <si>
    <t>ตั้งแต่มีการก่อตั้งคณะสัตวแพทยศาสตร์พบปัญหาครุภัณฑ์</t>
  </si>
  <si>
    <t xml:space="preserve">        เทคโนโลยีในปัจจุบันได้ก้าวไกลไปมาก การเรียนรู้แบบ </t>
  </si>
  <si>
    <t>คณะสัตวแพทยศาสตร์  มหาวิทยาลัยเชียงใหม่</t>
  </si>
  <si>
    <t>คณะสัตวแพทยศาสตร์ มหาวิทยาลัยเชียงใหม่</t>
  </si>
  <si>
    <t>(ห้อง E115 และห้อง E408)</t>
  </si>
  <si>
    <t>สรุปงานปรับปรุงประตูห้องปฏิบัติการ</t>
  </si>
  <si>
    <t>ปรับปรุงประตูห้องปฏิบัติการ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</si>
</sst>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_(* #,##0.0000_);_(* \(#,##0.0000\);_(* &quot;-&quot;??_);_(@_)"/>
    <numFmt numFmtId="169" formatCode="_(* #,##0.0000000000000_);_(* \(#,##0.0000000000000\);_(* &quot;-&quot;??_);_(@_)"/>
    <numFmt numFmtId="170" formatCode="_(* #,##0.00000000000000_);_(* \(#,##0.00000000000000\);_(* &quot;-&quot;??_);_(@_)"/>
    <numFmt numFmtId="171" formatCode="_-* #,##0.00_-;\-* #,##0.00_-;_-* \-??_-;_-@_-"/>
    <numFmt numFmtId="172" formatCode="_-* #,##0_-;\-* #,##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4"/>
      <name val="AngsanaUPC"/>
      <family val="1"/>
    </font>
    <font>
      <sz val="14"/>
      <name val="AngsanaUPC"/>
      <family val="1"/>
      <charset val="222"/>
    </font>
    <font>
      <sz val="12"/>
      <name val="Times New Roman"/>
      <family val="1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sz val="16"/>
      <name val="TH SarabunPSK"/>
      <family val="2"/>
    </font>
    <font>
      <b/>
      <sz val="14"/>
      <name val="Cordia New"/>
      <family val="2"/>
    </font>
    <font>
      <sz val="14"/>
      <name val="TH Niramit AS"/>
    </font>
    <font>
      <b/>
      <sz val="14"/>
      <name val="TH Niramit AS"/>
    </font>
    <font>
      <sz val="14"/>
      <color theme="1"/>
      <name val="TH Niramit AS"/>
    </font>
    <font>
      <sz val="14"/>
      <color indexed="10"/>
      <name val="TH Niramit AS"/>
    </font>
    <font>
      <sz val="16"/>
      <name val="TH Niramit AS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  <font>
      <sz val="11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71" fontId="2" fillId="0" borderId="0" applyFill="0" applyBorder="0" applyAlignment="0" applyProtection="0"/>
    <xf numFmtId="0" fontId="2" fillId="0" borderId="0"/>
    <xf numFmtId="0" fontId="8" fillId="0" borderId="0"/>
    <xf numFmtId="0" fontId="2" fillId="0" borderId="0"/>
    <xf numFmtId="171" fontId="2" fillId="0" borderId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338">
    <xf numFmtId="0" fontId="0" fillId="0" borderId="0" xfId="0"/>
    <xf numFmtId="0" fontId="10" fillId="0" borderId="0" xfId="3" applyFont="1" applyAlignment="1">
      <alignment vertical="top"/>
    </xf>
    <xf numFmtId="164" fontId="10" fillId="0" borderId="0" xfId="4" applyFont="1" applyAlignment="1">
      <alignment vertical="top"/>
    </xf>
    <xf numFmtId="0" fontId="9" fillId="0" borderId="0" xfId="3" applyFont="1" applyAlignment="1">
      <alignment horizontal="right" vertical="top"/>
    </xf>
    <xf numFmtId="0" fontId="9" fillId="0" borderId="0" xfId="3" applyFont="1" applyBorder="1" applyAlignment="1">
      <alignment vertical="top"/>
    </xf>
    <xf numFmtId="0" fontId="9" fillId="0" borderId="10" xfId="3" applyFont="1" applyBorder="1" applyAlignment="1">
      <alignment vertical="top"/>
    </xf>
    <xf numFmtId="40" fontId="9" fillId="0" borderId="10" xfId="3" applyNumberFormat="1" applyFont="1" applyBorder="1" applyAlignment="1">
      <alignment vertical="top"/>
    </xf>
    <xf numFmtId="0" fontId="11" fillId="0" borderId="10" xfId="3" applyFont="1" applyBorder="1" applyAlignment="1">
      <alignment vertical="top"/>
    </xf>
    <xf numFmtId="0" fontId="9" fillId="0" borderId="4" xfId="3" applyFont="1" applyFill="1" applyBorder="1" applyAlignment="1">
      <alignment vertical="top"/>
    </xf>
    <xf numFmtId="0" fontId="9" fillId="0" borderId="10" xfId="3" applyFont="1" applyFill="1" applyBorder="1" applyAlignment="1">
      <alignment vertical="top"/>
    </xf>
    <xf numFmtId="0" fontId="9" fillId="0" borderId="4" xfId="3" applyFont="1" applyBorder="1" applyAlignment="1">
      <alignment vertical="top"/>
    </xf>
    <xf numFmtId="164" fontId="10" fillId="0" borderId="4" xfId="4" applyFont="1" applyBorder="1" applyAlignment="1">
      <alignment vertical="top"/>
    </xf>
    <xf numFmtId="0" fontId="10" fillId="0" borderId="4" xfId="3" applyFont="1" applyBorder="1" applyAlignment="1">
      <alignment vertical="top"/>
    </xf>
    <xf numFmtId="0" fontId="11" fillId="0" borderId="4" xfId="3" applyFont="1" applyBorder="1" applyAlignment="1">
      <alignment vertical="top"/>
    </xf>
    <xf numFmtId="2" fontId="10" fillId="0" borderId="4" xfId="3" applyNumberFormat="1" applyFont="1" applyFill="1" applyBorder="1" applyAlignment="1">
      <alignment horizontal="center" vertical="top"/>
    </xf>
    <xf numFmtId="2" fontId="10" fillId="0" borderId="0" xfId="3" applyNumberFormat="1" applyFont="1" applyFill="1" applyBorder="1" applyAlignment="1">
      <alignment horizontal="center" vertical="top"/>
    </xf>
    <xf numFmtId="164" fontId="10" fillId="0" borderId="0" xfId="4" applyFont="1" applyBorder="1" applyAlignment="1">
      <alignment vertical="top"/>
    </xf>
    <xf numFmtId="0" fontId="9" fillId="0" borderId="0" xfId="3" applyFont="1" applyBorder="1" applyAlignment="1">
      <alignment horizontal="center" vertical="top"/>
    </xf>
    <xf numFmtId="0" fontId="9" fillId="0" borderId="12" xfId="3" applyFont="1" applyFill="1" applyBorder="1" applyAlignment="1">
      <alignment horizontal="center" vertical="top"/>
    </xf>
    <xf numFmtId="0" fontId="9" fillId="0" borderId="11" xfId="3" applyFont="1" applyFill="1" applyBorder="1" applyAlignment="1">
      <alignment vertical="top"/>
    </xf>
    <xf numFmtId="0" fontId="9" fillId="0" borderId="10" xfId="3" applyFont="1" applyFill="1" applyBorder="1" applyAlignment="1">
      <alignment horizontal="center" vertical="top"/>
    </xf>
    <xf numFmtId="38" fontId="9" fillId="0" borderId="10" xfId="3" applyNumberFormat="1" applyFont="1" applyFill="1" applyBorder="1" applyAlignment="1">
      <alignment vertical="top"/>
    </xf>
    <xf numFmtId="164" fontId="9" fillId="0" borderId="12" xfId="4" applyFont="1" applyFill="1" applyBorder="1" applyAlignment="1">
      <alignment horizontal="center" vertical="top"/>
    </xf>
    <xf numFmtId="0" fontId="9" fillId="0" borderId="1" xfId="3" applyFont="1" applyFill="1" applyBorder="1" applyAlignment="1">
      <alignment horizontal="center" vertical="top"/>
    </xf>
    <xf numFmtId="38" fontId="9" fillId="0" borderId="2" xfId="3" applyNumberFormat="1" applyFont="1" applyFill="1" applyBorder="1" applyAlignment="1">
      <alignment vertical="top"/>
    </xf>
    <xf numFmtId="0" fontId="9" fillId="0" borderId="4" xfId="3" applyFont="1" applyFill="1" applyBorder="1" applyAlignment="1">
      <alignment horizontal="center" vertical="top"/>
    </xf>
    <xf numFmtId="38" fontId="9" fillId="0" borderId="4" xfId="3" applyNumberFormat="1" applyFont="1" applyFill="1" applyBorder="1" applyAlignment="1">
      <alignment vertical="top" wrapText="1"/>
    </xf>
    <xf numFmtId="164" fontId="9" fillId="0" borderId="1" xfId="4" applyFont="1" applyFill="1" applyBorder="1" applyAlignment="1">
      <alignment horizontal="right" vertical="top"/>
    </xf>
    <xf numFmtId="0" fontId="10" fillId="0" borderId="1" xfId="3" applyFont="1" applyFill="1" applyBorder="1" applyAlignment="1">
      <alignment horizontal="center" vertical="top"/>
    </xf>
    <xf numFmtId="38" fontId="10" fillId="0" borderId="2" xfId="3" applyNumberFormat="1" applyFont="1" applyFill="1" applyBorder="1" applyAlignment="1">
      <alignment vertical="top"/>
    </xf>
    <xf numFmtId="0" fontId="10" fillId="0" borderId="4" xfId="3" applyFont="1" applyFill="1" applyBorder="1" applyAlignment="1">
      <alignment horizontal="center" vertical="top"/>
    </xf>
    <xf numFmtId="38" fontId="10" fillId="0" borderId="4" xfId="3" applyNumberFormat="1" applyFont="1" applyFill="1" applyBorder="1" applyAlignment="1">
      <alignment vertical="top" wrapText="1"/>
    </xf>
    <xf numFmtId="164" fontId="10" fillId="0" borderId="1" xfId="4" applyFont="1" applyFill="1" applyBorder="1" applyAlignment="1">
      <alignment horizontal="right" vertical="top"/>
    </xf>
    <xf numFmtId="0" fontId="10" fillId="0" borderId="4" xfId="3" applyFont="1" applyFill="1" applyBorder="1" applyAlignment="1">
      <alignment vertical="top" wrapText="1"/>
    </xf>
    <xf numFmtId="164" fontId="10" fillId="0" borderId="1" xfId="4" applyFont="1" applyFill="1" applyBorder="1" applyAlignment="1">
      <alignment vertical="top"/>
    </xf>
    <xf numFmtId="0" fontId="10" fillId="0" borderId="0" xfId="3" applyFont="1" applyFill="1" applyAlignment="1">
      <alignment vertical="top"/>
    </xf>
    <xf numFmtId="0" fontId="10" fillId="0" borderId="6" xfId="3" applyFont="1" applyFill="1" applyBorder="1" applyAlignment="1">
      <alignment vertical="top"/>
    </xf>
    <xf numFmtId="0" fontId="10" fillId="0" borderId="18" xfId="3" applyFont="1" applyFill="1" applyBorder="1" applyAlignment="1">
      <alignment vertical="top"/>
    </xf>
    <xf numFmtId="38" fontId="10" fillId="0" borderId="18" xfId="3" applyNumberFormat="1" applyFont="1" applyFill="1" applyBorder="1" applyAlignment="1">
      <alignment vertical="top"/>
    </xf>
    <xf numFmtId="164" fontId="10" fillId="0" borderId="6" xfId="4" applyFont="1" applyFill="1" applyBorder="1" applyAlignment="1">
      <alignment vertical="top"/>
    </xf>
    <xf numFmtId="164" fontId="9" fillId="0" borderId="21" xfId="4" applyFont="1" applyBorder="1" applyAlignment="1">
      <alignment horizontal="left" vertical="top"/>
    </xf>
    <xf numFmtId="43" fontId="10" fillId="0" borderId="22" xfId="3" applyNumberFormat="1" applyFont="1" applyBorder="1" applyAlignment="1">
      <alignment vertical="top"/>
    </xf>
    <xf numFmtId="164" fontId="11" fillId="0" borderId="6" xfId="4" applyFont="1" applyBorder="1" applyAlignment="1">
      <alignment vertical="top"/>
    </xf>
    <xf numFmtId="0" fontId="10" fillId="0" borderId="20" xfId="3" applyFont="1" applyBorder="1" applyAlignment="1">
      <alignment vertical="top"/>
    </xf>
    <xf numFmtId="0" fontId="10" fillId="0" borderId="8" xfId="3" applyFont="1" applyBorder="1" applyAlignment="1">
      <alignment vertical="top"/>
    </xf>
    <xf numFmtId="164" fontId="9" fillId="0" borderId="10" xfId="4" applyFont="1" applyBorder="1" applyAlignment="1">
      <alignment vertical="top"/>
    </xf>
    <xf numFmtId="0" fontId="12" fillId="0" borderId="11" xfId="3" applyFont="1" applyBorder="1" applyAlignment="1">
      <alignment vertical="top"/>
    </xf>
    <xf numFmtId="164" fontId="12" fillId="0" borderId="0" xfId="4" applyFont="1" applyAlignment="1">
      <alignment vertical="top"/>
    </xf>
    <xf numFmtId="0" fontId="10" fillId="0" borderId="0" xfId="3" applyFont="1" applyBorder="1" applyAlignment="1">
      <alignment vertical="top"/>
    </xf>
    <xf numFmtId="0" fontId="9" fillId="0" borderId="0" xfId="3" applyFont="1" applyBorder="1" applyAlignment="1">
      <alignment horizontal="left" vertical="top"/>
    </xf>
    <xf numFmtId="164" fontId="10" fillId="0" borderId="0" xfId="4" applyFont="1" applyBorder="1" applyAlignment="1">
      <alignment horizontal="center" vertical="top"/>
    </xf>
    <xf numFmtId="164" fontId="10" fillId="0" borderId="0" xfId="4" applyFont="1" applyFill="1" applyBorder="1" applyAlignment="1">
      <alignment vertical="top"/>
    </xf>
    <xf numFmtId="0" fontId="10" fillId="0" borderId="0" xfId="3" applyFont="1" applyFill="1" applyBorder="1" applyAlignment="1">
      <alignment vertical="top"/>
    </xf>
    <xf numFmtId="164" fontId="10" fillId="0" borderId="0" xfId="4" applyFont="1" applyBorder="1" applyAlignment="1">
      <alignment horizontal="left" vertical="top"/>
    </xf>
    <xf numFmtId="164" fontId="10" fillId="0" borderId="0" xfId="4" applyFont="1" applyFill="1" applyAlignment="1">
      <alignment horizontal="center" vertical="top"/>
    </xf>
    <xf numFmtId="164" fontId="10" fillId="0" borderId="0" xfId="4" applyFont="1" applyFill="1" applyAlignment="1">
      <alignment vertical="top"/>
    </xf>
    <xf numFmtId="0" fontId="9" fillId="0" borderId="0" xfId="3" applyFont="1" applyFill="1" applyAlignment="1">
      <alignment horizontal="right" vertical="top"/>
    </xf>
    <xf numFmtId="164" fontId="10" fillId="0" borderId="0" xfId="1" applyFont="1" applyFill="1" applyAlignment="1">
      <alignment vertical="top"/>
    </xf>
    <xf numFmtId="40" fontId="9" fillId="0" borderId="10" xfId="3" applyNumberFormat="1" applyFont="1" applyFill="1" applyBorder="1" applyAlignment="1">
      <alignment vertical="top"/>
    </xf>
    <xf numFmtId="164" fontId="10" fillId="0" borderId="10" xfId="4" applyFont="1" applyFill="1" applyBorder="1" applyAlignment="1">
      <alignment horizontal="center" vertical="top"/>
    </xf>
    <xf numFmtId="40" fontId="9" fillId="0" borderId="4" xfId="3" applyNumberFormat="1" applyFont="1" applyFill="1" applyBorder="1" applyAlignment="1">
      <alignment vertical="top"/>
    </xf>
    <xf numFmtId="164" fontId="10" fillId="0" borderId="4" xfId="4" applyFont="1" applyFill="1" applyBorder="1" applyAlignment="1">
      <alignment horizontal="center" vertical="top"/>
    </xf>
    <xf numFmtId="0" fontId="9" fillId="0" borderId="4" xfId="3" applyFont="1" applyFill="1" applyBorder="1" applyAlignment="1">
      <alignment horizontal="right" vertical="top"/>
    </xf>
    <xf numFmtId="164" fontId="10" fillId="0" borderId="4" xfId="4" applyFont="1" applyFill="1" applyBorder="1" applyAlignment="1">
      <alignment vertical="top"/>
    </xf>
    <xf numFmtId="0" fontId="10" fillId="0" borderId="4" xfId="3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164" fontId="10" fillId="0" borderId="0" xfId="4" applyFont="1" applyFill="1" applyBorder="1" applyAlignment="1">
      <alignment horizontal="center" vertical="top"/>
    </xf>
    <xf numFmtId="0" fontId="9" fillId="0" borderId="0" xfId="3" applyFont="1" applyFill="1" applyBorder="1" applyAlignment="1">
      <alignment horizontal="center" vertical="top"/>
    </xf>
    <xf numFmtId="164" fontId="9" fillId="0" borderId="0" xfId="1" applyFont="1" applyFill="1" applyAlignment="1">
      <alignment horizontal="center"/>
    </xf>
    <xf numFmtId="0" fontId="9" fillId="0" borderId="0" xfId="3" applyFont="1" applyFill="1" applyAlignment="1">
      <alignment vertical="top"/>
    </xf>
    <xf numFmtId="40" fontId="10" fillId="0" borderId="1" xfId="3" applyNumberFormat="1" applyFont="1" applyFill="1" applyBorder="1" applyAlignment="1">
      <alignment horizontal="right" vertical="top"/>
    </xf>
    <xf numFmtId="166" fontId="10" fillId="0" borderId="1" xfId="4" quotePrefix="1" applyNumberFormat="1" applyFont="1" applyFill="1" applyBorder="1" applyAlignment="1">
      <alignment horizontal="right" vertical="top"/>
    </xf>
    <xf numFmtId="164" fontId="10" fillId="0" borderId="1" xfId="4" quotePrefix="1" applyNumberFormat="1" applyFont="1" applyFill="1" applyBorder="1" applyAlignment="1">
      <alignment horizontal="right" vertical="top"/>
    </xf>
    <xf numFmtId="164" fontId="10" fillId="0" borderId="0" xfId="3" applyNumberFormat="1" applyFont="1" applyFill="1" applyAlignment="1">
      <alignment vertical="top"/>
    </xf>
    <xf numFmtId="164" fontId="10" fillId="0" borderId="0" xfId="3" applyNumberFormat="1" applyFont="1" applyFill="1" applyAlignment="1">
      <alignment horizontal="right" vertical="top"/>
    </xf>
    <xf numFmtId="43" fontId="10" fillId="0" borderId="0" xfId="3" applyNumberFormat="1" applyFont="1" applyFill="1" applyAlignment="1">
      <alignment vertical="top"/>
    </xf>
    <xf numFmtId="168" fontId="10" fillId="0" borderId="1" xfId="4" quotePrefix="1" applyNumberFormat="1" applyFont="1" applyFill="1" applyBorder="1" applyAlignment="1">
      <alignment horizontal="right" vertical="top"/>
    </xf>
    <xf numFmtId="164" fontId="9" fillId="0" borderId="1" xfId="4" quotePrefix="1" applyNumberFormat="1" applyFont="1" applyFill="1" applyBorder="1" applyAlignment="1">
      <alignment horizontal="right" vertical="top"/>
    </xf>
    <xf numFmtId="164" fontId="9" fillId="0" borderId="0" xfId="1" applyFont="1" applyFill="1" applyAlignment="1">
      <alignment vertical="top"/>
    </xf>
    <xf numFmtId="38" fontId="10" fillId="0" borderId="4" xfId="3" applyNumberFormat="1" applyFont="1" applyFill="1" applyBorder="1" applyAlignment="1">
      <alignment vertical="top"/>
    </xf>
    <xf numFmtId="43" fontId="10" fillId="0" borderId="1" xfId="3" applyNumberFormat="1" applyFont="1" applyFill="1" applyBorder="1" applyAlignment="1">
      <alignment vertical="top"/>
    </xf>
    <xf numFmtId="164" fontId="10" fillId="0" borderId="1" xfId="4" applyFont="1" applyFill="1" applyBorder="1" applyAlignment="1">
      <alignment horizontal="center" vertical="top"/>
    </xf>
    <xf numFmtId="43" fontId="10" fillId="0" borderId="6" xfId="3" applyNumberFormat="1" applyFont="1" applyFill="1" applyBorder="1" applyAlignment="1">
      <alignment vertical="top"/>
    </xf>
    <xf numFmtId="164" fontId="10" fillId="0" borderId="6" xfId="4" applyFont="1" applyFill="1" applyBorder="1" applyAlignment="1">
      <alignment horizontal="center" vertical="top"/>
    </xf>
    <xf numFmtId="0" fontId="10" fillId="0" borderId="0" xfId="3" applyFont="1" applyFill="1" applyBorder="1" applyAlignment="1">
      <alignment horizontal="right" vertical="top"/>
    </xf>
    <xf numFmtId="164" fontId="9" fillId="0" borderId="0" xfId="4" applyFont="1" applyFill="1" applyBorder="1" applyAlignment="1">
      <alignment horizontal="right" vertical="top"/>
    </xf>
    <xf numFmtId="164" fontId="9" fillId="0" borderId="19" xfId="4" applyFont="1" applyFill="1" applyBorder="1" applyAlignment="1">
      <alignment horizontal="left" vertical="top"/>
    </xf>
    <xf numFmtId="43" fontId="10" fillId="0" borderId="0" xfId="3" applyNumberFormat="1" applyFont="1" applyFill="1" applyBorder="1" applyAlignment="1">
      <alignment vertical="top"/>
    </xf>
    <xf numFmtId="164" fontId="12" fillId="0" borderId="0" xfId="1" applyFont="1" applyFill="1" applyAlignment="1">
      <alignment vertical="top"/>
    </xf>
    <xf numFmtId="0" fontId="12" fillId="0" borderId="0" xfId="3" applyFont="1" applyFill="1" applyAlignment="1">
      <alignment vertical="top"/>
    </xf>
    <xf numFmtId="0" fontId="9" fillId="0" borderId="0" xfId="3" applyFont="1" applyFill="1" applyBorder="1" applyAlignment="1">
      <alignment horizontal="left" vertical="top"/>
    </xf>
    <xf numFmtId="170" fontId="12" fillId="0" borderId="0" xfId="3" applyNumberFormat="1" applyFont="1" applyFill="1" applyAlignment="1">
      <alignment vertical="top"/>
    </xf>
    <xf numFmtId="169" fontId="10" fillId="0" borderId="0" xfId="4" applyNumberFormat="1" applyFont="1" applyFill="1" applyAlignment="1">
      <alignment vertical="top"/>
    </xf>
    <xf numFmtId="164" fontId="10" fillId="0" borderId="0" xfId="4" applyFont="1" applyFill="1" applyBorder="1" applyAlignment="1">
      <alignment horizontal="left" vertical="top"/>
    </xf>
    <xf numFmtId="0" fontId="10" fillId="0" borderId="0" xfId="3" applyFont="1" applyFill="1" applyAlignment="1">
      <alignment vertical="center"/>
    </xf>
    <xf numFmtId="0" fontId="9" fillId="0" borderId="4" xfId="3" applyFont="1" applyFill="1" applyBorder="1" applyAlignment="1">
      <alignment vertical="center"/>
    </xf>
    <xf numFmtId="164" fontId="9" fillId="0" borderId="4" xfId="1" applyFont="1" applyFill="1" applyBorder="1" applyAlignment="1">
      <alignment vertical="center"/>
    </xf>
    <xf numFmtId="40" fontId="9" fillId="0" borderId="4" xfId="3" applyNumberFormat="1" applyFont="1" applyFill="1" applyBorder="1" applyAlignment="1">
      <alignment horizontal="center" vertical="center"/>
    </xf>
    <xf numFmtId="164" fontId="10" fillId="0" borderId="4" xfId="1" applyFont="1" applyFill="1" applyBorder="1" applyAlignment="1">
      <alignment horizontal="center" vertical="center"/>
    </xf>
    <xf numFmtId="164" fontId="9" fillId="0" borderId="4" xfId="1" applyFont="1" applyFill="1" applyBorder="1" applyAlignment="1">
      <alignment horizontal="right" vertical="center"/>
    </xf>
    <xf numFmtId="164" fontId="10" fillId="0" borderId="4" xfId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/>
    </xf>
    <xf numFmtId="164" fontId="10" fillId="0" borderId="4" xfId="1" applyFont="1" applyFill="1" applyBorder="1" applyAlignment="1">
      <alignment vertical="center"/>
    </xf>
    <xf numFmtId="2" fontId="10" fillId="0" borderId="4" xfId="3" applyNumberFormat="1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left" vertical="center"/>
    </xf>
    <xf numFmtId="38" fontId="9" fillId="0" borderId="0" xfId="2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left" vertical="center"/>
    </xf>
    <xf numFmtId="164" fontId="9" fillId="0" borderId="0" xfId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horizontal="center" vertical="center" wrapText="1"/>
    </xf>
    <xf numFmtId="0" fontId="9" fillId="0" borderId="0" xfId="3" applyFont="1" applyFill="1" applyAlignment="1">
      <alignment vertical="center"/>
    </xf>
    <xf numFmtId="164" fontId="9" fillId="0" borderId="17" xfId="1" applyFont="1" applyFill="1" applyBorder="1" applyAlignment="1">
      <alignment horizontal="center" vertical="center"/>
    </xf>
    <xf numFmtId="164" fontId="10" fillId="0" borderId="0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1" xfId="3" applyFont="1" applyFill="1" applyBorder="1" applyAlignment="1">
      <alignment horizontal="right" vertical="center"/>
    </xf>
    <xf numFmtId="0" fontId="10" fillId="0" borderId="2" xfId="3" applyFont="1" applyFill="1" applyBorder="1" applyAlignment="1">
      <alignment vertical="center"/>
    </xf>
    <xf numFmtId="0" fontId="10" fillId="0" borderId="3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164" fontId="10" fillId="0" borderId="1" xfId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vertical="center"/>
    </xf>
    <xf numFmtId="164" fontId="10" fillId="0" borderId="1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4" fontId="13" fillId="0" borderId="0" xfId="1" applyFont="1" applyFill="1" applyAlignment="1">
      <alignment vertical="center"/>
    </xf>
    <xf numFmtId="164" fontId="13" fillId="0" borderId="0" xfId="1" applyFont="1" applyFill="1" applyAlignment="1">
      <alignment horizontal="center" vertical="center" wrapText="1"/>
    </xf>
    <xf numFmtId="38" fontId="9" fillId="0" borderId="0" xfId="2" applyNumberFormat="1" applyFont="1" applyFill="1" applyBorder="1" applyAlignment="1">
      <alignment vertical="center"/>
    </xf>
    <xf numFmtId="167" fontId="10" fillId="0" borderId="1" xfId="5" applyNumberFormat="1" applyFont="1" applyFill="1" applyBorder="1" applyAlignment="1">
      <alignment horizontal="right" vertical="center"/>
    </xf>
    <xf numFmtId="1" fontId="14" fillId="0" borderId="1" xfId="5" applyNumberFormat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horizontal="right" vertical="center"/>
    </xf>
    <xf numFmtId="165" fontId="10" fillId="0" borderId="0" xfId="1" applyNumberFormat="1" applyFont="1" applyFill="1" applyAlignment="1">
      <alignment vertical="center"/>
    </xf>
    <xf numFmtId="0" fontId="9" fillId="0" borderId="2" xfId="3" applyFont="1" applyFill="1" applyBorder="1" applyAlignment="1">
      <alignment vertical="center"/>
    </xf>
    <xf numFmtId="164" fontId="10" fillId="0" borderId="0" xfId="3" applyNumberFormat="1" applyFont="1" applyFill="1" applyAlignment="1">
      <alignment vertical="center"/>
    </xf>
    <xf numFmtId="0" fontId="9" fillId="0" borderId="4" xfId="3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center" vertical="center"/>
    </xf>
    <xf numFmtId="164" fontId="9" fillId="0" borderId="17" xfId="1" applyFont="1" applyFill="1" applyBorder="1" applyAlignment="1">
      <alignment horizontal="center" vertical="center"/>
    </xf>
    <xf numFmtId="167" fontId="10" fillId="0" borderId="1" xfId="3" applyNumberFormat="1" applyFont="1" applyFill="1" applyBorder="1" applyAlignment="1">
      <alignment horizontal="right" vertical="center"/>
    </xf>
    <xf numFmtId="0" fontId="9" fillId="0" borderId="1" xfId="3" applyFont="1" applyFill="1" applyBorder="1" applyAlignment="1">
      <alignment horizontal="right" vertical="center"/>
    </xf>
    <xf numFmtId="0" fontId="9" fillId="0" borderId="3" xfId="3" applyFont="1" applyFill="1" applyBorder="1" applyAlignment="1">
      <alignment vertical="center"/>
    </xf>
    <xf numFmtId="0" fontId="9" fillId="0" borderId="1" xfId="3" applyFont="1" applyFill="1" applyBorder="1" applyAlignment="1">
      <alignment vertical="center"/>
    </xf>
    <xf numFmtId="164" fontId="9" fillId="0" borderId="1" xfId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vertical="center"/>
    </xf>
    <xf numFmtId="164" fontId="9" fillId="0" borderId="1" xfId="1" applyFont="1" applyFill="1" applyBorder="1" applyAlignment="1">
      <alignment horizontal="center" vertical="center" wrapText="1"/>
    </xf>
    <xf numFmtId="0" fontId="2" fillId="0" borderId="2" xfId="3" applyFont="1" applyBorder="1"/>
    <xf numFmtId="0" fontId="2" fillId="0" borderId="3" xfId="3" applyFont="1" applyBorder="1"/>
    <xf numFmtId="0" fontId="2" fillId="0" borderId="1" xfId="3" applyFont="1" applyBorder="1"/>
    <xf numFmtId="164" fontId="10" fillId="0" borderId="1" xfId="1" applyFont="1" applyFill="1" applyBorder="1" applyAlignment="1">
      <alignment horizontal="right" vertical="center"/>
    </xf>
    <xf numFmtId="0" fontId="2" fillId="0" borderId="1" xfId="3" applyFont="1" applyFill="1" applyBorder="1" applyAlignment="1">
      <alignment horizontal="right"/>
    </xf>
    <xf numFmtId="0" fontId="2" fillId="0" borderId="2" xfId="3" applyFont="1" applyFill="1" applyBorder="1"/>
    <xf numFmtId="0" fontId="2" fillId="0" borderId="3" xfId="3" applyFont="1" applyFill="1" applyBorder="1"/>
    <xf numFmtId="0" fontId="2" fillId="0" borderId="1" xfId="3" applyFont="1" applyFill="1" applyBorder="1" applyAlignment="1">
      <alignment horizontal="center"/>
    </xf>
    <xf numFmtId="164" fontId="2" fillId="0" borderId="1" xfId="1" applyFont="1" applyFill="1" applyBorder="1"/>
    <xf numFmtId="0" fontId="2" fillId="0" borderId="0" xfId="3" applyFont="1" applyFill="1"/>
    <xf numFmtId="2" fontId="2" fillId="0" borderId="1" xfId="3" applyNumberFormat="1" applyFont="1" applyFill="1" applyBorder="1" applyAlignment="1">
      <alignment horizontal="right"/>
    </xf>
    <xf numFmtId="0" fontId="15" fillId="0" borderId="0" xfId="3" applyFont="1" applyFill="1"/>
    <xf numFmtId="0" fontId="15" fillId="0" borderId="1" xfId="3" applyFont="1" applyFill="1" applyBorder="1" applyAlignment="1">
      <alignment horizontal="center"/>
    </xf>
    <xf numFmtId="0" fontId="0" fillId="0" borderId="0" xfId="0" applyAlignment="1">
      <alignment vertical="center" wrapText="1"/>
    </xf>
    <xf numFmtId="164" fontId="2" fillId="0" borderId="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164" fontId="2" fillId="0" borderId="1" xfId="1" applyFont="1" applyBorder="1" applyAlignment="1">
      <alignment vertical="center"/>
    </xf>
    <xf numFmtId="0" fontId="2" fillId="0" borderId="0" xfId="3" applyFont="1" applyAlignment="1">
      <alignment vertical="top"/>
    </xf>
    <xf numFmtId="164" fontId="2" fillId="0" borderId="0" xfId="1" applyFont="1" applyAlignment="1">
      <alignment vertical="top"/>
    </xf>
    <xf numFmtId="0" fontId="2" fillId="0" borderId="1" xfId="3" applyFont="1" applyBorder="1" applyAlignment="1">
      <alignment vertical="top"/>
    </xf>
    <xf numFmtId="164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0" fontId="9" fillId="0" borderId="9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164" fontId="9" fillId="0" borderId="9" xfId="4" applyFont="1" applyFill="1" applyBorder="1" applyAlignment="1">
      <alignment horizontal="center" vertical="center" wrapText="1"/>
    </xf>
    <xf numFmtId="164" fontId="9" fillId="0" borderId="9" xfId="4" applyFont="1" applyFill="1" applyBorder="1" applyAlignment="1">
      <alignment horizontal="center" vertical="center"/>
    </xf>
    <xf numFmtId="40" fontId="9" fillId="0" borderId="1" xfId="3" applyNumberFormat="1" applyFont="1" applyFill="1" applyBorder="1" applyAlignment="1">
      <alignment horizontal="right" vertical="top"/>
    </xf>
    <xf numFmtId="166" fontId="9" fillId="0" borderId="1" xfId="4" quotePrefix="1" applyNumberFormat="1" applyFont="1" applyFill="1" applyBorder="1" applyAlignment="1">
      <alignment horizontal="right" vertical="top"/>
    </xf>
    <xf numFmtId="164" fontId="9" fillId="0" borderId="0" xfId="3" applyNumberFormat="1" applyFont="1" applyFill="1" applyAlignment="1">
      <alignment vertical="top"/>
    </xf>
    <xf numFmtId="164" fontId="9" fillId="0" borderId="0" xfId="3" applyNumberFormat="1" applyFont="1" applyFill="1" applyAlignment="1">
      <alignment horizontal="right" vertical="top"/>
    </xf>
    <xf numFmtId="43" fontId="9" fillId="0" borderId="0" xfId="3" applyNumberFormat="1" applyFont="1" applyFill="1" applyAlignment="1">
      <alignment vertical="top"/>
    </xf>
    <xf numFmtId="0" fontId="9" fillId="0" borderId="7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top"/>
    </xf>
    <xf numFmtId="38" fontId="2" fillId="0" borderId="2" xfId="3" applyNumberFormat="1" applyFont="1" applyFill="1" applyBorder="1" applyAlignment="1">
      <alignment vertical="top"/>
    </xf>
    <xf numFmtId="0" fontId="2" fillId="0" borderId="4" xfId="3" applyFont="1" applyFill="1" applyBorder="1" applyAlignment="1">
      <alignment horizontal="center" vertical="top"/>
    </xf>
    <xf numFmtId="38" fontId="2" fillId="0" borderId="4" xfId="3" applyNumberFormat="1" applyFont="1" applyFill="1" applyBorder="1" applyAlignment="1">
      <alignment vertical="top" wrapText="1"/>
    </xf>
    <xf numFmtId="40" fontId="2" fillId="0" borderId="1" xfId="3" applyNumberFormat="1" applyFont="1" applyFill="1" applyBorder="1" applyAlignment="1">
      <alignment horizontal="right" vertical="top"/>
    </xf>
    <xf numFmtId="166" fontId="2" fillId="0" borderId="1" xfId="4" quotePrefix="1" applyNumberFormat="1" applyFont="1" applyFill="1" applyBorder="1" applyAlignment="1">
      <alignment horizontal="right" vertical="top"/>
    </xf>
    <xf numFmtId="164" fontId="2" fillId="0" borderId="1" xfId="4" quotePrefix="1" applyNumberFormat="1" applyFont="1" applyFill="1" applyBorder="1" applyAlignment="1">
      <alignment horizontal="right" vertical="top"/>
    </xf>
    <xf numFmtId="164" fontId="2" fillId="0" borderId="1" xfId="4" applyFont="1" applyFill="1" applyBorder="1" applyAlignment="1">
      <alignment horizontal="right" vertical="top"/>
    </xf>
    <xf numFmtId="164" fontId="2" fillId="0" borderId="0" xfId="3" applyNumberFormat="1" applyFont="1" applyFill="1" applyAlignment="1">
      <alignment vertical="top"/>
    </xf>
    <xf numFmtId="164" fontId="2" fillId="0" borderId="0" xfId="1" applyFont="1" applyFill="1" applyAlignment="1">
      <alignment vertical="top"/>
    </xf>
    <xf numFmtId="0" fontId="2" fillId="0" borderId="0" xfId="3" applyFont="1" applyFill="1" applyAlignment="1">
      <alignment vertical="top"/>
    </xf>
    <xf numFmtId="164" fontId="2" fillId="0" borderId="0" xfId="1" applyFont="1" applyFill="1" applyAlignment="1">
      <alignment horizontal="right" vertical="top"/>
    </xf>
    <xf numFmtId="164" fontId="15" fillId="0" borderId="0" xfId="3" applyNumberFormat="1" applyFont="1" applyFill="1" applyAlignment="1">
      <alignment vertical="top"/>
    </xf>
    <xf numFmtId="0" fontId="2" fillId="0" borderId="0" xfId="3" applyFont="1" applyFill="1" applyAlignment="1">
      <alignment horizontal="right" vertical="top"/>
    </xf>
    <xf numFmtId="43" fontId="2" fillId="0" borderId="0" xfId="3" applyNumberFormat="1" applyFont="1" applyFill="1" applyAlignment="1">
      <alignment vertical="top"/>
    </xf>
    <xf numFmtId="38" fontId="9" fillId="2" borderId="9" xfId="2" applyNumberFormat="1" applyFont="1" applyFill="1" applyBorder="1" applyAlignment="1">
      <alignment horizontal="center" vertical="center"/>
    </xf>
    <xf numFmtId="43" fontId="9" fillId="2" borderId="7" xfId="2" applyFont="1" applyFill="1" applyBorder="1" applyAlignment="1">
      <alignment horizontal="left" vertical="center"/>
    </xf>
    <xf numFmtId="43" fontId="9" fillId="2" borderId="8" xfId="2" applyFont="1" applyFill="1" applyBorder="1" applyAlignment="1">
      <alignment horizontal="center" vertical="center"/>
    </xf>
    <xf numFmtId="164" fontId="9" fillId="2" borderId="9" xfId="1" applyFont="1" applyFill="1" applyBorder="1" applyAlignment="1">
      <alignment horizontal="center" vertical="center"/>
    </xf>
    <xf numFmtId="43" fontId="9" fillId="2" borderId="9" xfId="2" applyFont="1" applyFill="1" applyBorder="1" applyAlignment="1">
      <alignment horizontal="center" vertical="center"/>
    </xf>
    <xf numFmtId="164" fontId="9" fillId="2" borderId="9" xfId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vertical="center"/>
    </xf>
    <xf numFmtId="0" fontId="10" fillId="2" borderId="3" xfId="3" applyFont="1" applyFill="1" applyBorder="1" applyAlignment="1">
      <alignment vertical="center"/>
    </xf>
    <xf numFmtId="0" fontId="10" fillId="2" borderId="1" xfId="3" applyFont="1" applyFill="1" applyBorder="1" applyAlignment="1">
      <alignment vertical="center"/>
    </xf>
    <xf numFmtId="164" fontId="10" fillId="2" borderId="1" xfId="1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vertical="center"/>
    </xf>
    <xf numFmtId="164" fontId="10" fillId="2" borderId="1" xfId="1" applyFont="1" applyFill="1" applyBorder="1" applyAlignment="1">
      <alignment horizontal="center" vertical="center" wrapText="1"/>
    </xf>
    <xf numFmtId="38" fontId="9" fillId="2" borderId="21" xfId="2" applyNumberFormat="1" applyFont="1" applyFill="1" applyBorder="1" applyAlignment="1">
      <alignment horizontal="center" vertical="center"/>
    </xf>
    <xf numFmtId="43" fontId="9" fillId="2" borderId="21" xfId="2" applyFont="1" applyFill="1" applyBorder="1" applyAlignment="1">
      <alignment horizontal="left" vertical="center"/>
    </xf>
    <xf numFmtId="43" fontId="9" fillId="2" borderId="21" xfId="2" applyFont="1" applyFill="1" applyBorder="1" applyAlignment="1">
      <alignment horizontal="center" vertical="center"/>
    </xf>
    <xf numFmtId="164" fontId="9" fillId="2" borderId="21" xfId="1" applyFont="1" applyFill="1" applyBorder="1" applyAlignment="1">
      <alignment horizontal="center" vertical="center"/>
    </xf>
    <xf numFmtId="164" fontId="9" fillId="2" borderId="21" xfId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top"/>
    </xf>
    <xf numFmtId="0" fontId="16" fillId="0" borderId="9" xfId="0" applyFont="1" applyBorder="1"/>
    <xf numFmtId="0" fontId="17" fillId="0" borderId="9" xfId="0" applyFont="1" applyBorder="1"/>
    <xf numFmtId="164" fontId="9" fillId="0" borderId="17" xfId="1" applyFont="1" applyFill="1" applyBorder="1" applyAlignment="1">
      <alignment horizontal="center" vertical="center"/>
    </xf>
    <xf numFmtId="172" fontId="16" fillId="0" borderId="9" xfId="2" applyNumberFormat="1" applyFont="1" applyBorder="1"/>
    <xf numFmtId="0" fontId="16" fillId="0" borderId="0" xfId="0" applyFont="1"/>
    <xf numFmtId="0" fontId="16" fillId="0" borderId="12" xfId="0" applyFont="1" applyBorder="1" applyAlignment="1">
      <alignment horizontal="center"/>
    </xf>
    <xf numFmtId="0" fontId="19" fillId="0" borderId="0" xfId="0" applyFont="1"/>
    <xf numFmtId="172" fontId="16" fillId="0" borderId="0" xfId="2" applyNumberFormat="1" applyFont="1"/>
    <xf numFmtId="0" fontId="16" fillId="0" borderId="26" xfId="0" applyFont="1" applyBorder="1" applyAlignment="1">
      <alignment horizontal="center"/>
    </xf>
    <xf numFmtId="172" fontId="16" fillId="0" borderId="26" xfId="2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172" fontId="16" fillId="0" borderId="12" xfId="2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0" fillId="0" borderId="0" xfId="0" applyFont="1" applyAlignment="1">
      <alignment vertical="center"/>
    </xf>
    <xf numFmtId="0" fontId="16" fillId="0" borderId="12" xfId="0" applyFont="1" applyBorder="1"/>
    <xf numFmtId="172" fontId="16" fillId="0" borderId="12" xfId="2" applyNumberFormat="1" applyFont="1" applyBorder="1"/>
    <xf numFmtId="165" fontId="16" fillId="0" borderId="9" xfId="1" applyNumberFormat="1" applyFont="1" applyBorder="1"/>
    <xf numFmtId="0" fontId="18" fillId="0" borderId="9" xfId="0" applyFont="1" applyBorder="1"/>
    <xf numFmtId="0" fontId="18" fillId="0" borderId="9" xfId="0" applyFont="1" applyBorder="1" applyAlignment="1">
      <alignment horizontal="justify" vertical="center"/>
    </xf>
    <xf numFmtId="0" fontId="18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0" fontId="17" fillId="0" borderId="12" xfId="0" applyFont="1" applyBorder="1"/>
    <xf numFmtId="0" fontId="18" fillId="0" borderId="12" xfId="0" applyFont="1" applyBorder="1" applyAlignment="1">
      <alignment horizontal="left" vertical="center"/>
    </xf>
    <xf numFmtId="0" fontId="10" fillId="0" borderId="1" xfId="3" applyFont="1" applyFill="1" applyBorder="1" applyAlignment="1">
      <alignment horizontal="right"/>
    </xf>
    <xf numFmtId="0" fontId="10" fillId="0" borderId="2" xfId="3" applyFont="1" applyFill="1" applyBorder="1"/>
    <xf numFmtId="0" fontId="10" fillId="0" borderId="3" xfId="3" applyFont="1" applyFill="1" applyBorder="1"/>
    <xf numFmtId="0" fontId="10" fillId="0" borderId="1" xfId="3" applyFont="1" applyFill="1" applyBorder="1" applyAlignment="1">
      <alignment horizontal="center"/>
    </xf>
    <xf numFmtId="165" fontId="10" fillId="0" borderId="1" xfId="1" applyNumberFormat="1" applyFont="1" applyFill="1" applyBorder="1"/>
    <xf numFmtId="164" fontId="10" fillId="0" borderId="1" xfId="1" applyFont="1" applyFill="1" applyBorder="1"/>
    <xf numFmtId="165" fontId="10" fillId="0" borderId="1" xfId="1" applyNumberFormat="1" applyFont="1" applyFill="1" applyBorder="1" applyAlignment="1">
      <alignment horizontal="center"/>
    </xf>
    <xf numFmtId="0" fontId="10" fillId="0" borderId="0" xfId="3" applyFont="1" applyFill="1"/>
    <xf numFmtId="0" fontId="22" fillId="0" borderId="0" xfId="0" applyFont="1" applyAlignment="1">
      <alignment vertical="top"/>
    </xf>
    <xf numFmtId="0" fontId="23" fillId="0" borderId="1" xfId="0" applyFont="1" applyBorder="1" applyAlignment="1">
      <alignment horizontal="center" vertical="top"/>
    </xf>
    <xf numFmtId="172" fontId="23" fillId="0" borderId="1" xfId="1" applyNumberFormat="1" applyFont="1" applyBorder="1" applyAlignment="1">
      <alignment horizontal="center" vertical="top" wrapText="1"/>
    </xf>
    <xf numFmtId="0" fontId="10" fillId="0" borderId="24" xfId="26" quotePrefix="1" applyFont="1" applyFill="1" applyBorder="1" applyAlignment="1">
      <alignment horizontal="center" vertical="top" wrapText="1"/>
    </xf>
    <xf numFmtId="0" fontId="9" fillId="2" borderId="24" xfId="26" applyFont="1" applyFill="1" applyBorder="1" applyAlignment="1">
      <alignment vertical="top" wrapText="1"/>
    </xf>
    <xf numFmtId="0" fontId="9" fillId="2" borderId="24" xfId="27" applyFont="1" applyFill="1" applyBorder="1" applyAlignment="1">
      <alignment horizontal="center" vertical="top"/>
    </xf>
    <xf numFmtId="43" fontId="9" fillId="2" borderId="24" xfId="28" applyFont="1" applyFill="1" applyBorder="1" applyAlignment="1">
      <alignment vertical="top"/>
    </xf>
    <xf numFmtId="43" fontId="9" fillId="2" borderId="25" xfId="28" applyFont="1" applyFill="1" applyBorder="1" applyAlignment="1">
      <alignment vertical="top"/>
    </xf>
    <xf numFmtId="0" fontId="24" fillId="0" borderId="0" xfId="0" applyFont="1" applyAlignment="1">
      <alignment vertical="top"/>
    </xf>
    <xf numFmtId="0" fontId="10" fillId="0" borderId="24" xfId="26" applyFont="1" applyFill="1" applyBorder="1" applyAlignment="1">
      <alignment vertical="top" wrapText="1"/>
    </xf>
    <xf numFmtId="0" fontId="10" fillId="0" borderId="24" xfId="27" applyFont="1" applyFill="1" applyBorder="1" applyAlignment="1">
      <alignment horizontal="center" vertical="top"/>
    </xf>
    <xf numFmtId="43" fontId="10" fillId="0" borderId="24" xfId="28" applyFont="1" applyFill="1" applyBorder="1" applyAlignment="1">
      <alignment vertical="top"/>
    </xf>
    <xf numFmtId="43" fontId="10" fillId="0" borderId="25" xfId="28" applyFont="1" applyFill="1" applyBorder="1" applyAlignment="1">
      <alignment vertical="top"/>
    </xf>
    <xf numFmtId="0" fontId="10" fillId="0" borderId="24" xfId="26" applyFont="1" applyBorder="1" applyAlignment="1">
      <alignment vertical="top" wrapText="1"/>
    </xf>
    <xf numFmtId="0" fontId="10" fillId="3" borderId="24" xfId="27" applyFont="1" applyFill="1" applyBorder="1" applyAlignment="1">
      <alignment horizontal="center" vertical="top"/>
    </xf>
    <xf numFmtId="0" fontId="10" fillId="0" borderId="24" xfId="26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3" fillId="0" borderId="1" xfId="1" applyNumberFormat="1" applyFont="1" applyBorder="1" applyAlignment="1">
      <alignment horizontal="left" vertical="top" wrapText="1"/>
    </xf>
    <xf numFmtId="172" fontId="23" fillId="0" borderId="1" xfId="1" applyNumberFormat="1" applyFont="1" applyBorder="1" applyAlignment="1">
      <alignment horizontal="left" vertical="top" wrapText="1"/>
    </xf>
    <xf numFmtId="172" fontId="22" fillId="0" borderId="0" xfId="1" applyNumberFormat="1" applyFont="1" applyAlignment="1">
      <alignment vertical="top"/>
    </xf>
    <xf numFmtId="165" fontId="22" fillId="0" borderId="0" xfId="1" applyNumberFormat="1" applyFont="1" applyAlignment="1">
      <alignment vertical="top"/>
    </xf>
    <xf numFmtId="4" fontId="22" fillId="0" borderId="0" xfId="0" applyNumberFormat="1" applyFont="1" applyAlignment="1">
      <alignment vertical="top"/>
    </xf>
    <xf numFmtId="172" fontId="22" fillId="0" borderId="0" xfId="0" applyNumberFormat="1" applyFont="1" applyAlignment="1">
      <alignment vertical="top"/>
    </xf>
    <xf numFmtId="43" fontId="22" fillId="0" borderId="0" xfId="0" applyNumberFormat="1" applyFont="1" applyAlignment="1">
      <alignment vertical="top"/>
    </xf>
    <xf numFmtId="164" fontId="22" fillId="0" borderId="0" xfId="0" applyNumberFormat="1" applyFont="1" applyAlignment="1">
      <alignment vertical="top"/>
    </xf>
    <xf numFmtId="165" fontId="10" fillId="0" borderId="25" xfId="1" applyNumberFormat="1" applyFont="1" applyFill="1" applyBorder="1" applyAlignment="1">
      <alignment vertical="top"/>
    </xf>
    <xf numFmtId="165" fontId="23" fillId="0" borderId="1" xfId="1" applyNumberFormat="1" applyFont="1" applyBorder="1" applyAlignment="1">
      <alignment horizontal="left" vertical="top" wrapText="1"/>
    </xf>
    <xf numFmtId="165" fontId="10" fillId="0" borderId="24" xfId="1" applyNumberFormat="1" applyFont="1" applyFill="1" applyBorder="1" applyAlignment="1">
      <alignment vertical="top"/>
    </xf>
    <xf numFmtId="165" fontId="10" fillId="0" borderId="24" xfId="1" applyNumberFormat="1" applyFont="1" applyBorder="1" applyAlignment="1">
      <alignment vertical="top" wrapText="1"/>
    </xf>
    <xf numFmtId="165" fontId="10" fillId="3" borderId="24" xfId="1" applyNumberFormat="1" applyFont="1" applyFill="1" applyBorder="1" applyAlignment="1">
      <alignment horizontal="center" vertical="top"/>
    </xf>
    <xf numFmtId="0" fontId="10" fillId="0" borderId="24" xfId="27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0" fontId="9" fillId="2" borderId="24" xfId="27" applyFont="1" applyFill="1" applyBorder="1" applyAlignment="1">
      <alignment vertical="top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9" fillId="4" borderId="10" xfId="3" applyFont="1" applyFill="1" applyBorder="1" applyAlignment="1">
      <alignment vertical="top"/>
    </xf>
    <xf numFmtId="40" fontId="9" fillId="4" borderId="10" xfId="3" applyNumberFormat="1" applyFont="1" applyFill="1" applyBorder="1" applyAlignment="1">
      <alignment vertical="top"/>
    </xf>
    <xf numFmtId="0" fontId="11" fillId="4" borderId="10" xfId="3" applyFont="1" applyFill="1" applyBorder="1" applyAlignment="1">
      <alignment horizontal="right" vertical="top"/>
    </xf>
    <xf numFmtId="0" fontId="16" fillId="0" borderId="0" xfId="0" applyFont="1" applyAlignment="1">
      <alignment horizontal="center"/>
    </xf>
    <xf numFmtId="0" fontId="9" fillId="0" borderId="15" xfId="3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right" vertical="top"/>
    </xf>
    <xf numFmtId="0" fontId="9" fillId="0" borderId="14" xfId="3" applyFont="1" applyBorder="1" applyAlignment="1">
      <alignment horizontal="right" vertical="top"/>
    </xf>
    <xf numFmtId="0" fontId="9" fillId="0" borderId="23" xfId="3" applyFont="1" applyBorder="1" applyAlignment="1">
      <alignment horizontal="right" vertical="top"/>
    </xf>
    <xf numFmtId="0" fontId="9" fillId="0" borderId="7" xfId="3" applyFont="1" applyBorder="1" applyAlignment="1">
      <alignment horizontal="right" vertical="top"/>
    </xf>
    <xf numFmtId="0" fontId="9" fillId="0" borderId="0" xfId="3" applyFont="1" applyBorder="1" applyAlignment="1">
      <alignment horizontal="right" vertical="top"/>
    </xf>
    <xf numFmtId="0" fontId="9" fillId="0" borderId="8" xfId="3" applyFont="1" applyBorder="1" applyAlignment="1">
      <alignment horizontal="right" vertical="top"/>
    </xf>
    <xf numFmtId="0" fontId="9" fillId="0" borderId="0" xfId="3" applyFont="1" applyBorder="1" applyAlignment="1">
      <alignment horizontal="center" vertical="top"/>
    </xf>
    <xf numFmtId="0" fontId="9" fillId="0" borderId="17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164" fontId="9" fillId="0" borderId="15" xfId="4" applyFont="1" applyBorder="1" applyAlignment="1">
      <alignment horizontal="center" vertical="center"/>
    </xf>
    <xf numFmtId="164" fontId="9" fillId="0" borderId="17" xfId="4" applyFont="1" applyBorder="1" applyAlignment="1">
      <alignment horizontal="center" vertical="center"/>
    </xf>
    <xf numFmtId="0" fontId="9" fillId="0" borderId="0" xfId="3" applyFont="1" applyBorder="1" applyAlignment="1">
      <alignment horizontal="left" vertical="top"/>
    </xf>
    <xf numFmtId="0" fontId="10" fillId="0" borderId="4" xfId="3" applyFont="1" applyFill="1" applyBorder="1" applyAlignment="1">
      <alignment horizontal="left" vertical="top" wrapText="1"/>
    </xf>
    <xf numFmtId="38" fontId="10" fillId="0" borderId="18" xfId="3" applyNumberFormat="1" applyFont="1" applyFill="1" applyBorder="1" applyAlignment="1">
      <alignment horizontal="center" vertical="top"/>
    </xf>
    <xf numFmtId="0" fontId="10" fillId="0" borderId="18" xfId="3" applyFont="1" applyFill="1" applyBorder="1" applyAlignment="1">
      <alignment horizontal="center" vertical="top"/>
    </xf>
    <xf numFmtId="0" fontId="9" fillId="0" borderId="0" xfId="3" applyFont="1" applyFill="1" applyBorder="1" applyAlignment="1">
      <alignment vertical="top"/>
    </xf>
    <xf numFmtId="0" fontId="9" fillId="0" borderId="0" xfId="3" applyFont="1" applyFill="1" applyBorder="1" applyAlignment="1">
      <alignment horizontal="center" vertical="top"/>
    </xf>
    <xf numFmtId="0" fontId="9" fillId="0" borderId="15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0" fontId="9" fillId="0" borderId="13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64" fontId="9" fillId="0" borderId="15" xfId="4" applyFont="1" applyFill="1" applyBorder="1" applyAlignment="1">
      <alignment horizontal="center" vertical="center" wrapText="1"/>
    </xf>
    <xf numFmtId="164" fontId="9" fillId="0" borderId="17" xfId="4" applyFont="1" applyFill="1" applyBorder="1" applyAlignment="1">
      <alignment horizontal="center" vertical="center" wrapText="1"/>
    </xf>
    <xf numFmtId="164" fontId="9" fillId="0" borderId="15" xfId="4" applyFont="1" applyFill="1" applyBorder="1" applyAlignment="1">
      <alignment horizontal="center" vertical="center"/>
    </xf>
    <xf numFmtId="164" fontId="9" fillId="0" borderId="17" xfId="4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3" xfId="3" applyFont="1" applyFill="1" applyBorder="1" applyAlignment="1">
      <alignment horizontal="center" vertical="center"/>
    </xf>
    <xf numFmtId="38" fontId="9" fillId="0" borderId="15" xfId="2" applyNumberFormat="1" applyFont="1" applyFill="1" applyBorder="1" applyAlignment="1">
      <alignment horizontal="center" vertical="center"/>
    </xf>
    <xf numFmtId="38" fontId="9" fillId="0" borderId="17" xfId="2" applyNumberFormat="1" applyFont="1" applyFill="1" applyBorder="1" applyAlignment="1">
      <alignment horizontal="center" vertical="center"/>
    </xf>
    <xf numFmtId="43" fontId="9" fillId="0" borderId="15" xfId="2" applyFont="1" applyFill="1" applyBorder="1" applyAlignment="1">
      <alignment horizontal="center" vertical="center"/>
    </xf>
    <xf numFmtId="43" fontId="9" fillId="0" borderId="17" xfId="2" applyFont="1" applyFill="1" applyBorder="1" applyAlignment="1">
      <alignment horizontal="center" vertical="center"/>
    </xf>
    <xf numFmtId="38" fontId="9" fillId="0" borderId="0" xfId="2" applyNumberFormat="1" applyFont="1" applyFill="1" applyBorder="1" applyAlignment="1">
      <alignment horizontal="center" vertical="center"/>
    </xf>
    <xf numFmtId="164" fontId="9" fillId="0" borderId="15" xfId="1" applyFont="1" applyFill="1" applyBorder="1" applyAlignment="1">
      <alignment horizontal="center" vertical="center" wrapText="1"/>
    </xf>
    <xf numFmtId="164" fontId="9" fillId="0" borderId="17" xfId="1" applyFont="1" applyFill="1" applyBorder="1" applyAlignment="1">
      <alignment horizontal="center" vertical="center" wrapText="1"/>
    </xf>
    <xf numFmtId="164" fontId="9" fillId="0" borderId="15" xfId="1" applyFont="1" applyFill="1" applyBorder="1" applyAlignment="1">
      <alignment horizontal="center" vertical="center"/>
    </xf>
    <xf numFmtId="164" fontId="9" fillId="0" borderId="17" xfId="1" applyFont="1" applyFill="1" applyBorder="1" applyAlignment="1">
      <alignment horizontal="center" vertical="center"/>
    </xf>
    <xf numFmtId="164" fontId="9" fillId="0" borderId="21" xfId="1" applyFont="1" applyFill="1" applyBorder="1" applyAlignment="1">
      <alignment horizontal="center" vertical="center"/>
    </xf>
    <xf numFmtId="38" fontId="9" fillId="0" borderId="10" xfId="2" applyNumberFormat="1" applyFont="1" applyFill="1" applyBorder="1" applyAlignment="1">
      <alignment horizontal="center" vertical="center"/>
    </xf>
    <xf numFmtId="38" fontId="9" fillId="0" borderId="26" xfId="2" applyNumberFormat="1" applyFont="1" applyFill="1" applyBorder="1" applyAlignment="1">
      <alignment horizontal="center" vertical="center"/>
    </xf>
    <xf numFmtId="43" fontId="9" fillId="0" borderId="26" xfId="2" applyFont="1" applyFill="1" applyBorder="1" applyAlignment="1">
      <alignment horizontal="center" vertical="center"/>
    </xf>
    <xf numFmtId="164" fontId="9" fillId="0" borderId="26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164" fontId="9" fillId="0" borderId="26" xfId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</cellXfs>
  <cellStyles count="29">
    <cellStyle name="0,0_x000d__x000a_NA_x000d__x000a_" xfId="8"/>
    <cellStyle name="0,0_x000d__x000a_NA_x000d__x000a_ 2" xfId="24"/>
    <cellStyle name="0,0_x000d__x000a_NA_x000d__x000a__A" xfId="25"/>
    <cellStyle name="Comma" xfId="1" builtinId="3"/>
    <cellStyle name="Comma 2" xfId="4"/>
    <cellStyle name="Comma 2 2" xfId="9"/>
    <cellStyle name="Comma 2 4" xfId="2"/>
    <cellStyle name="Comma 3" xfId="7"/>
    <cellStyle name="Comma 3 2" xfId="22"/>
    <cellStyle name="Comma 4" xfId="17"/>
    <cellStyle name="Comma 4 2" xfId="21"/>
    <cellStyle name="Comma 5" xfId="6"/>
    <cellStyle name="Comma 88" xfId="11"/>
    <cellStyle name="Comma 89" xfId="28"/>
    <cellStyle name="Normal" xfId="0" builtinId="0"/>
    <cellStyle name="Normal 15" xfId="3"/>
    <cellStyle name="Normal 2" xfId="18"/>
    <cellStyle name="Normal 2 2" xfId="20"/>
    <cellStyle name="Normal 3" xfId="5"/>
    <cellStyle name="Normal 3 2" xfId="23"/>
    <cellStyle name="Normal 4" xfId="19"/>
    <cellStyle name="Normal 82" xfId="26"/>
    <cellStyle name="Normal 84" xfId="27"/>
    <cellStyle name="เครื่องหมายจุลภาค 2" xfId="13"/>
    <cellStyle name="เครื่องหมายจุลภาค 2 2" xfId="10"/>
    <cellStyle name="เครื่องหมายจุลภาค_Intall Cost 02-2009" xfId="12"/>
    <cellStyle name="ปกติ 3" xfId="15"/>
    <cellStyle name="ปกติ_BOQ-SN099-   26" xfId="14"/>
    <cellStyle name="เปอร์เซ็นต์ 2" xfId="16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37473</xdr:colOff>
      <xdr:row>12</xdr:row>
      <xdr:rowOff>164598</xdr:rowOff>
    </xdr:from>
    <xdr:ext cx="3268332" cy="971100"/>
    <xdr:sp macro="" textlink="">
      <xdr:nvSpPr>
        <xdr:cNvPr id="2" name="Rectangle 1"/>
        <xdr:cNvSpPr/>
      </xdr:nvSpPr>
      <xdr:spPr>
        <a:xfrm>
          <a:off x="2485398" y="3069723"/>
          <a:ext cx="3268332" cy="97110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h-TH" sz="54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-ตัวอย่าง-</a:t>
          </a:r>
          <a:endParaRPr lang="en-US" sz="54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1342398</xdr:colOff>
      <xdr:row>17</xdr:row>
      <xdr:rowOff>26485</xdr:rowOff>
    </xdr:from>
    <xdr:ext cx="6049002" cy="971100"/>
    <xdr:sp macro="" textlink="">
      <xdr:nvSpPr>
        <xdr:cNvPr id="2" name="Rectangle 1"/>
        <xdr:cNvSpPr/>
      </xdr:nvSpPr>
      <xdr:spPr>
        <a:xfrm>
          <a:off x="2237748" y="3588835"/>
          <a:ext cx="6049002" cy="97110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th-TH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-ตัวอย่าง-</a:t>
          </a:r>
          <a:endParaRPr lang="en-US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C14" sqref="C13:C14"/>
    </sheetView>
  </sheetViews>
  <sheetFormatPr defaultRowHeight="22.5"/>
  <cols>
    <col min="1" max="1" width="4.7109375" style="215" customWidth="1"/>
    <col min="2" max="2" width="32.140625" style="215" customWidth="1"/>
    <col min="3" max="3" width="34.5703125" style="215" customWidth="1"/>
    <col min="4" max="4" width="8.7109375" style="215" customWidth="1"/>
    <col min="5" max="5" width="10.85546875" style="218" customWidth="1"/>
    <col min="6" max="6" width="11.28515625" style="218" customWidth="1"/>
    <col min="7" max="7" width="48" style="215" customWidth="1"/>
    <col min="8" max="256" width="9.140625" style="215"/>
    <col min="257" max="257" width="6.28515625" style="215" customWidth="1"/>
    <col min="258" max="258" width="32.140625" style="215" customWidth="1"/>
    <col min="259" max="259" width="25.140625" style="215" customWidth="1"/>
    <col min="260" max="261" width="10.85546875" style="215" customWidth="1"/>
    <col min="262" max="262" width="13" style="215" customWidth="1"/>
    <col min="263" max="263" width="49.5703125" style="215" customWidth="1"/>
    <col min="264" max="512" width="9.140625" style="215"/>
    <col min="513" max="513" width="6.28515625" style="215" customWidth="1"/>
    <col min="514" max="514" width="32.140625" style="215" customWidth="1"/>
    <col min="515" max="515" width="25.140625" style="215" customWidth="1"/>
    <col min="516" max="517" width="10.85546875" style="215" customWidth="1"/>
    <col min="518" max="518" width="13" style="215" customWidth="1"/>
    <col min="519" max="519" width="49.5703125" style="215" customWidth="1"/>
    <col min="520" max="768" width="9.140625" style="215"/>
    <col min="769" max="769" width="6.28515625" style="215" customWidth="1"/>
    <col min="770" max="770" width="32.140625" style="215" customWidth="1"/>
    <col min="771" max="771" width="25.140625" style="215" customWidth="1"/>
    <col min="772" max="773" width="10.85546875" style="215" customWidth="1"/>
    <col min="774" max="774" width="13" style="215" customWidth="1"/>
    <col min="775" max="775" width="49.5703125" style="215" customWidth="1"/>
    <col min="776" max="1024" width="9.140625" style="215"/>
    <col min="1025" max="1025" width="6.28515625" style="215" customWidth="1"/>
    <col min="1026" max="1026" width="32.140625" style="215" customWidth="1"/>
    <col min="1027" max="1027" width="25.140625" style="215" customWidth="1"/>
    <col min="1028" max="1029" width="10.85546875" style="215" customWidth="1"/>
    <col min="1030" max="1030" width="13" style="215" customWidth="1"/>
    <col min="1031" max="1031" width="49.5703125" style="215" customWidth="1"/>
    <col min="1032" max="1280" width="9.140625" style="215"/>
    <col min="1281" max="1281" width="6.28515625" style="215" customWidth="1"/>
    <col min="1282" max="1282" width="32.140625" style="215" customWidth="1"/>
    <col min="1283" max="1283" width="25.140625" style="215" customWidth="1"/>
    <col min="1284" max="1285" width="10.85546875" style="215" customWidth="1"/>
    <col min="1286" max="1286" width="13" style="215" customWidth="1"/>
    <col min="1287" max="1287" width="49.5703125" style="215" customWidth="1"/>
    <col min="1288" max="1536" width="9.140625" style="215"/>
    <col min="1537" max="1537" width="6.28515625" style="215" customWidth="1"/>
    <col min="1538" max="1538" width="32.140625" style="215" customWidth="1"/>
    <col min="1539" max="1539" width="25.140625" style="215" customWidth="1"/>
    <col min="1540" max="1541" width="10.85546875" style="215" customWidth="1"/>
    <col min="1542" max="1542" width="13" style="215" customWidth="1"/>
    <col min="1543" max="1543" width="49.5703125" style="215" customWidth="1"/>
    <col min="1544" max="1792" width="9.140625" style="215"/>
    <col min="1793" max="1793" width="6.28515625" style="215" customWidth="1"/>
    <col min="1794" max="1794" width="32.140625" style="215" customWidth="1"/>
    <col min="1795" max="1795" width="25.140625" style="215" customWidth="1"/>
    <col min="1796" max="1797" width="10.85546875" style="215" customWidth="1"/>
    <col min="1798" max="1798" width="13" style="215" customWidth="1"/>
    <col min="1799" max="1799" width="49.5703125" style="215" customWidth="1"/>
    <col min="1800" max="2048" width="9.140625" style="215"/>
    <col min="2049" max="2049" width="6.28515625" style="215" customWidth="1"/>
    <col min="2050" max="2050" width="32.140625" style="215" customWidth="1"/>
    <col min="2051" max="2051" width="25.140625" style="215" customWidth="1"/>
    <col min="2052" max="2053" width="10.85546875" style="215" customWidth="1"/>
    <col min="2054" max="2054" width="13" style="215" customWidth="1"/>
    <col min="2055" max="2055" width="49.5703125" style="215" customWidth="1"/>
    <col min="2056" max="2304" width="9.140625" style="215"/>
    <col min="2305" max="2305" width="6.28515625" style="215" customWidth="1"/>
    <col min="2306" max="2306" width="32.140625" style="215" customWidth="1"/>
    <col min="2307" max="2307" width="25.140625" style="215" customWidth="1"/>
    <col min="2308" max="2309" width="10.85546875" style="215" customWidth="1"/>
    <col min="2310" max="2310" width="13" style="215" customWidth="1"/>
    <col min="2311" max="2311" width="49.5703125" style="215" customWidth="1"/>
    <col min="2312" max="2560" width="9.140625" style="215"/>
    <col min="2561" max="2561" width="6.28515625" style="215" customWidth="1"/>
    <col min="2562" max="2562" width="32.140625" style="215" customWidth="1"/>
    <col min="2563" max="2563" width="25.140625" style="215" customWidth="1"/>
    <col min="2564" max="2565" width="10.85546875" style="215" customWidth="1"/>
    <col min="2566" max="2566" width="13" style="215" customWidth="1"/>
    <col min="2567" max="2567" width="49.5703125" style="215" customWidth="1"/>
    <col min="2568" max="2816" width="9.140625" style="215"/>
    <col min="2817" max="2817" width="6.28515625" style="215" customWidth="1"/>
    <col min="2818" max="2818" width="32.140625" style="215" customWidth="1"/>
    <col min="2819" max="2819" width="25.140625" style="215" customWidth="1"/>
    <col min="2820" max="2821" width="10.85546875" style="215" customWidth="1"/>
    <col min="2822" max="2822" width="13" style="215" customWidth="1"/>
    <col min="2823" max="2823" width="49.5703125" style="215" customWidth="1"/>
    <col min="2824" max="3072" width="9.140625" style="215"/>
    <col min="3073" max="3073" width="6.28515625" style="215" customWidth="1"/>
    <col min="3074" max="3074" width="32.140625" style="215" customWidth="1"/>
    <col min="3075" max="3075" width="25.140625" style="215" customWidth="1"/>
    <col min="3076" max="3077" width="10.85546875" style="215" customWidth="1"/>
    <col min="3078" max="3078" width="13" style="215" customWidth="1"/>
    <col min="3079" max="3079" width="49.5703125" style="215" customWidth="1"/>
    <col min="3080" max="3328" width="9.140625" style="215"/>
    <col min="3329" max="3329" width="6.28515625" style="215" customWidth="1"/>
    <col min="3330" max="3330" width="32.140625" style="215" customWidth="1"/>
    <col min="3331" max="3331" width="25.140625" style="215" customWidth="1"/>
    <col min="3332" max="3333" width="10.85546875" style="215" customWidth="1"/>
    <col min="3334" max="3334" width="13" style="215" customWidth="1"/>
    <col min="3335" max="3335" width="49.5703125" style="215" customWidth="1"/>
    <col min="3336" max="3584" width="9.140625" style="215"/>
    <col min="3585" max="3585" width="6.28515625" style="215" customWidth="1"/>
    <col min="3586" max="3586" width="32.140625" style="215" customWidth="1"/>
    <col min="3587" max="3587" width="25.140625" style="215" customWidth="1"/>
    <col min="3588" max="3589" width="10.85546875" style="215" customWidth="1"/>
    <col min="3590" max="3590" width="13" style="215" customWidth="1"/>
    <col min="3591" max="3591" width="49.5703125" style="215" customWidth="1"/>
    <col min="3592" max="3840" width="9.140625" style="215"/>
    <col min="3841" max="3841" width="6.28515625" style="215" customWidth="1"/>
    <col min="3842" max="3842" width="32.140625" style="215" customWidth="1"/>
    <col min="3843" max="3843" width="25.140625" style="215" customWidth="1"/>
    <col min="3844" max="3845" width="10.85546875" style="215" customWidth="1"/>
    <col min="3846" max="3846" width="13" style="215" customWidth="1"/>
    <col min="3847" max="3847" width="49.5703125" style="215" customWidth="1"/>
    <col min="3848" max="4096" width="9.140625" style="215"/>
    <col min="4097" max="4097" width="6.28515625" style="215" customWidth="1"/>
    <col min="4098" max="4098" width="32.140625" style="215" customWidth="1"/>
    <col min="4099" max="4099" width="25.140625" style="215" customWidth="1"/>
    <col min="4100" max="4101" width="10.85546875" style="215" customWidth="1"/>
    <col min="4102" max="4102" width="13" style="215" customWidth="1"/>
    <col min="4103" max="4103" width="49.5703125" style="215" customWidth="1"/>
    <col min="4104" max="4352" width="9.140625" style="215"/>
    <col min="4353" max="4353" width="6.28515625" style="215" customWidth="1"/>
    <col min="4354" max="4354" width="32.140625" style="215" customWidth="1"/>
    <col min="4355" max="4355" width="25.140625" style="215" customWidth="1"/>
    <col min="4356" max="4357" width="10.85546875" style="215" customWidth="1"/>
    <col min="4358" max="4358" width="13" style="215" customWidth="1"/>
    <col min="4359" max="4359" width="49.5703125" style="215" customWidth="1"/>
    <col min="4360" max="4608" width="9.140625" style="215"/>
    <col min="4609" max="4609" width="6.28515625" style="215" customWidth="1"/>
    <col min="4610" max="4610" width="32.140625" style="215" customWidth="1"/>
    <col min="4611" max="4611" width="25.140625" style="215" customWidth="1"/>
    <col min="4612" max="4613" width="10.85546875" style="215" customWidth="1"/>
    <col min="4614" max="4614" width="13" style="215" customWidth="1"/>
    <col min="4615" max="4615" width="49.5703125" style="215" customWidth="1"/>
    <col min="4616" max="4864" width="9.140625" style="215"/>
    <col min="4865" max="4865" width="6.28515625" style="215" customWidth="1"/>
    <col min="4866" max="4866" width="32.140625" style="215" customWidth="1"/>
    <col min="4867" max="4867" width="25.140625" style="215" customWidth="1"/>
    <col min="4868" max="4869" width="10.85546875" style="215" customWidth="1"/>
    <col min="4870" max="4870" width="13" style="215" customWidth="1"/>
    <col min="4871" max="4871" width="49.5703125" style="215" customWidth="1"/>
    <col min="4872" max="5120" width="9.140625" style="215"/>
    <col min="5121" max="5121" width="6.28515625" style="215" customWidth="1"/>
    <col min="5122" max="5122" width="32.140625" style="215" customWidth="1"/>
    <col min="5123" max="5123" width="25.140625" style="215" customWidth="1"/>
    <col min="5124" max="5125" width="10.85546875" style="215" customWidth="1"/>
    <col min="5126" max="5126" width="13" style="215" customWidth="1"/>
    <col min="5127" max="5127" width="49.5703125" style="215" customWidth="1"/>
    <col min="5128" max="5376" width="9.140625" style="215"/>
    <col min="5377" max="5377" width="6.28515625" style="215" customWidth="1"/>
    <col min="5378" max="5378" width="32.140625" style="215" customWidth="1"/>
    <col min="5379" max="5379" width="25.140625" style="215" customWidth="1"/>
    <col min="5380" max="5381" width="10.85546875" style="215" customWidth="1"/>
    <col min="5382" max="5382" width="13" style="215" customWidth="1"/>
    <col min="5383" max="5383" width="49.5703125" style="215" customWidth="1"/>
    <col min="5384" max="5632" width="9.140625" style="215"/>
    <col min="5633" max="5633" width="6.28515625" style="215" customWidth="1"/>
    <col min="5634" max="5634" width="32.140625" style="215" customWidth="1"/>
    <col min="5635" max="5635" width="25.140625" style="215" customWidth="1"/>
    <col min="5636" max="5637" width="10.85546875" style="215" customWidth="1"/>
    <col min="5638" max="5638" width="13" style="215" customWidth="1"/>
    <col min="5639" max="5639" width="49.5703125" style="215" customWidth="1"/>
    <col min="5640" max="5888" width="9.140625" style="215"/>
    <col min="5889" max="5889" width="6.28515625" style="215" customWidth="1"/>
    <col min="5890" max="5890" width="32.140625" style="215" customWidth="1"/>
    <col min="5891" max="5891" width="25.140625" style="215" customWidth="1"/>
    <col min="5892" max="5893" width="10.85546875" style="215" customWidth="1"/>
    <col min="5894" max="5894" width="13" style="215" customWidth="1"/>
    <col min="5895" max="5895" width="49.5703125" style="215" customWidth="1"/>
    <col min="5896" max="6144" width="9.140625" style="215"/>
    <col min="6145" max="6145" width="6.28515625" style="215" customWidth="1"/>
    <col min="6146" max="6146" width="32.140625" style="215" customWidth="1"/>
    <col min="6147" max="6147" width="25.140625" style="215" customWidth="1"/>
    <col min="6148" max="6149" width="10.85546875" style="215" customWidth="1"/>
    <col min="6150" max="6150" width="13" style="215" customWidth="1"/>
    <col min="6151" max="6151" width="49.5703125" style="215" customWidth="1"/>
    <col min="6152" max="6400" width="9.140625" style="215"/>
    <col min="6401" max="6401" width="6.28515625" style="215" customWidth="1"/>
    <col min="6402" max="6402" width="32.140625" style="215" customWidth="1"/>
    <col min="6403" max="6403" width="25.140625" style="215" customWidth="1"/>
    <col min="6404" max="6405" width="10.85546875" style="215" customWidth="1"/>
    <col min="6406" max="6406" width="13" style="215" customWidth="1"/>
    <col min="6407" max="6407" width="49.5703125" style="215" customWidth="1"/>
    <col min="6408" max="6656" width="9.140625" style="215"/>
    <col min="6657" max="6657" width="6.28515625" style="215" customWidth="1"/>
    <col min="6658" max="6658" width="32.140625" style="215" customWidth="1"/>
    <col min="6659" max="6659" width="25.140625" style="215" customWidth="1"/>
    <col min="6660" max="6661" width="10.85546875" style="215" customWidth="1"/>
    <col min="6662" max="6662" width="13" style="215" customWidth="1"/>
    <col min="6663" max="6663" width="49.5703125" style="215" customWidth="1"/>
    <col min="6664" max="6912" width="9.140625" style="215"/>
    <col min="6913" max="6913" width="6.28515625" style="215" customWidth="1"/>
    <col min="6914" max="6914" width="32.140625" style="215" customWidth="1"/>
    <col min="6915" max="6915" width="25.140625" style="215" customWidth="1"/>
    <col min="6916" max="6917" width="10.85546875" style="215" customWidth="1"/>
    <col min="6918" max="6918" width="13" style="215" customWidth="1"/>
    <col min="6919" max="6919" width="49.5703125" style="215" customWidth="1"/>
    <col min="6920" max="7168" width="9.140625" style="215"/>
    <col min="7169" max="7169" width="6.28515625" style="215" customWidth="1"/>
    <col min="7170" max="7170" width="32.140625" style="215" customWidth="1"/>
    <col min="7171" max="7171" width="25.140625" style="215" customWidth="1"/>
    <col min="7172" max="7173" width="10.85546875" style="215" customWidth="1"/>
    <col min="7174" max="7174" width="13" style="215" customWidth="1"/>
    <col min="7175" max="7175" width="49.5703125" style="215" customWidth="1"/>
    <col min="7176" max="7424" width="9.140625" style="215"/>
    <col min="7425" max="7425" width="6.28515625" style="215" customWidth="1"/>
    <col min="7426" max="7426" width="32.140625" style="215" customWidth="1"/>
    <col min="7427" max="7427" width="25.140625" style="215" customWidth="1"/>
    <col min="7428" max="7429" width="10.85546875" style="215" customWidth="1"/>
    <col min="7430" max="7430" width="13" style="215" customWidth="1"/>
    <col min="7431" max="7431" width="49.5703125" style="215" customWidth="1"/>
    <col min="7432" max="7680" width="9.140625" style="215"/>
    <col min="7681" max="7681" width="6.28515625" style="215" customWidth="1"/>
    <col min="7682" max="7682" width="32.140625" style="215" customWidth="1"/>
    <col min="7683" max="7683" width="25.140625" style="215" customWidth="1"/>
    <col min="7684" max="7685" width="10.85546875" style="215" customWidth="1"/>
    <col min="7686" max="7686" width="13" style="215" customWidth="1"/>
    <col min="7687" max="7687" width="49.5703125" style="215" customWidth="1"/>
    <col min="7688" max="7936" width="9.140625" style="215"/>
    <col min="7937" max="7937" width="6.28515625" style="215" customWidth="1"/>
    <col min="7938" max="7938" width="32.140625" style="215" customWidth="1"/>
    <col min="7939" max="7939" width="25.140625" style="215" customWidth="1"/>
    <col min="7940" max="7941" width="10.85546875" style="215" customWidth="1"/>
    <col min="7942" max="7942" width="13" style="215" customWidth="1"/>
    <col min="7943" max="7943" width="49.5703125" style="215" customWidth="1"/>
    <col min="7944" max="8192" width="9.140625" style="215"/>
    <col min="8193" max="8193" width="6.28515625" style="215" customWidth="1"/>
    <col min="8194" max="8194" width="32.140625" style="215" customWidth="1"/>
    <col min="8195" max="8195" width="25.140625" style="215" customWidth="1"/>
    <col min="8196" max="8197" width="10.85546875" style="215" customWidth="1"/>
    <col min="8198" max="8198" width="13" style="215" customWidth="1"/>
    <col min="8199" max="8199" width="49.5703125" style="215" customWidth="1"/>
    <col min="8200" max="8448" width="9.140625" style="215"/>
    <col min="8449" max="8449" width="6.28515625" style="215" customWidth="1"/>
    <col min="8450" max="8450" width="32.140625" style="215" customWidth="1"/>
    <col min="8451" max="8451" width="25.140625" style="215" customWidth="1"/>
    <col min="8452" max="8453" width="10.85546875" style="215" customWidth="1"/>
    <col min="8454" max="8454" width="13" style="215" customWidth="1"/>
    <col min="8455" max="8455" width="49.5703125" style="215" customWidth="1"/>
    <col min="8456" max="8704" width="9.140625" style="215"/>
    <col min="8705" max="8705" width="6.28515625" style="215" customWidth="1"/>
    <col min="8706" max="8706" width="32.140625" style="215" customWidth="1"/>
    <col min="8707" max="8707" width="25.140625" style="215" customWidth="1"/>
    <col min="8708" max="8709" width="10.85546875" style="215" customWidth="1"/>
    <col min="8710" max="8710" width="13" style="215" customWidth="1"/>
    <col min="8711" max="8711" width="49.5703125" style="215" customWidth="1"/>
    <col min="8712" max="8960" width="9.140625" style="215"/>
    <col min="8961" max="8961" width="6.28515625" style="215" customWidth="1"/>
    <col min="8962" max="8962" width="32.140625" style="215" customWidth="1"/>
    <col min="8963" max="8963" width="25.140625" style="215" customWidth="1"/>
    <col min="8964" max="8965" width="10.85546875" style="215" customWidth="1"/>
    <col min="8966" max="8966" width="13" style="215" customWidth="1"/>
    <col min="8967" max="8967" width="49.5703125" style="215" customWidth="1"/>
    <col min="8968" max="9216" width="9.140625" style="215"/>
    <col min="9217" max="9217" width="6.28515625" style="215" customWidth="1"/>
    <col min="9218" max="9218" width="32.140625" style="215" customWidth="1"/>
    <col min="9219" max="9219" width="25.140625" style="215" customWidth="1"/>
    <col min="9220" max="9221" width="10.85546875" style="215" customWidth="1"/>
    <col min="9222" max="9222" width="13" style="215" customWidth="1"/>
    <col min="9223" max="9223" width="49.5703125" style="215" customWidth="1"/>
    <col min="9224" max="9472" width="9.140625" style="215"/>
    <col min="9473" max="9473" width="6.28515625" style="215" customWidth="1"/>
    <col min="9474" max="9474" width="32.140625" style="215" customWidth="1"/>
    <col min="9475" max="9475" width="25.140625" style="215" customWidth="1"/>
    <col min="9476" max="9477" width="10.85546875" style="215" customWidth="1"/>
    <col min="9478" max="9478" width="13" style="215" customWidth="1"/>
    <col min="9479" max="9479" width="49.5703125" style="215" customWidth="1"/>
    <col min="9480" max="9728" width="9.140625" style="215"/>
    <col min="9729" max="9729" width="6.28515625" style="215" customWidth="1"/>
    <col min="9730" max="9730" width="32.140625" style="215" customWidth="1"/>
    <col min="9731" max="9731" width="25.140625" style="215" customWidth="1"/>
    <col min="9732" max="9733" width="10.85546875" style="215" customWidth="1"/>
    <col min="9734" max="9734" width="13" style="215" customWidth="1"/>
    <col min="9735" max="9735" width="49.5703125" style="215" customWidth="1"/>
    <col min="9736" max="9984" width="9.140625" style="215"/>
    <col min="9985" max="9985" width="6.28515625" style="215" customWidth="1"/>
    <col min="9986" max="9986" width="32.140625" style="215" customWidth="1"/>
    <col min="9987" max="9987" width="25.140625" style="215" customWidth="1"/>
    <col min="9988" max="9989" width="10.85546875" style="215" customWidth="1"/>
    <col min="9990" max="9990" width="13" style="215" customWidth="1"/>
    <col min="9991" max="9991" width="49.5703125" style="215" customWidth="1"/>
    <col min="9992" max="10240" width="9.140625" style="215"/>
    <col min="10241" max="10241" width="6.28515625" style="215" customWidth="1"/>
    <col min="10242" max="10242" width="32.140625" style="215" customWidth="1"/>
    <col min="10243" max="10243" width="25.140625" style="215" customWidth="1"/>
    <col min="10244" max="10245" width="10.85546875" style="215" customWidth="1"/>
    <col min="10246" max="10246" width="13" style="215" customWidth="1"/>
    <col min="10247" max="10247" width="49.5703125" style="215" customWidth="1"/>
    <col min="10248" max="10496" width="9.140625" style="215"/>
    <col min="10497" max="10497" width="6.28515625" style="215" customWidth="1"/>
    <col min="10498" max="10498" width="32.140625" style="215" customWidth="1"/>
    <col min="10499" max="10499" width="25.140625" style="215" customWidth="1"/>
    <col min="10500" max="10501" width="10.85546875" style="215" customWidth="1"/>
    <col min="10502" max="10502" width="13" style="215" customWidth="1"/>
    <col min="10503" max="10503" width="49.5703125" style="215" customWidth="1"/>
    <col min="10504" max="10752" width="9.140625" style="215"/>
    <col min="10753" max="10753" width="6.28515625" style="215" customWidth="1"/>
    <col min="10754" max="10754" width="32.140625" style="215" customWidth="1"/>
    <col min="10755" max="10755" width="25.140625" style="215" customWidth="1"/>
    <col min="10756" max="10757" width="10.85546875" style="215" customWidth="1"/>
    <col min="10758" max="10758" width="13" style="215" customWidth="1"/>
    <col min="10759" max="10759" width="49.5703125" style="215" customWidth="1"/>
    <col min="10760" max="11008" width="9.140625" style="215"/>
    <col min="11009" max="11009" width="6.28515625" style="215" customWidth="1"/>
    <col min="11010" max="11010" width="32.140625" style="215" customWidth="1"/>
    <col min="11011" max="11011" width="25.140625" style="215" customWidth="1"/>
    <col min="11012" max="11013" width="10.85546875" style="215" customWidth="1"/>
    <col min="11014" max="11014" width="13" style="215" customWidth="1"/>
    <col min="11015" max="11015" width="49.5703125" style="215" customWidth="1"/>
    <col min="11016" max="11264" width="9.140625" style="215"/>
    <col min="11265" max="11265" width="6.28515625" style="215" customWidth="1"/>
    <col min="11266" max="11266" width="32.140625" style="215" customWidth="1"/>
    <col min="11267" max="11267" width="25.140625" style="215" customWidth="1"/>
    <col min="11268" max="11269" width="10.85546875" style="215" customWidth="1"/>
    <col min="11270" max="11270" width="13" style="215" customWidth="1"/>
    <col min="11271" max="11271" width="49.5703125" style="215" customWidth="1"/>
    <col min="11272" max="11520" width="9.140625" style="215"/>
    <col min="11521" max="11521" width="6.28515625" style="215" customWidth="1"/>
    <col min="11522" max="11522" width="32.140625" style="215" customWidth="1"/>
    <col min="11523" max="11523" width="25.140625" style="215" customWidth="1"/>
    <col min="11524" max="11525" width="10.85546875" style="215" customWidth="1"/>
    <col min="11526" max="11526" width="13" style="215" customWidth="1"/>
    <col min="11527" max="11527" width="49.5703125" style="215" customWidth="1"/>
    <col min="11528" max="11776" width="9.140625" style="215"/>
    <col min="11777" max="11777" width="6.28515625" style="215" customWidth="1"/>
    <col min="11778" max="11778" width="32.140625" style="215" customWidth="1"/>
    <col min="11779" max="11779" width="25.140625" style="215" customWidth="1"/>
    <col min="11780" max="11781" width="10.85546875" style="215" customWidth="1"/>
    <col min="11782" max="11782" width="13" style="215" customWidth="1"/>
    <col min="11783" max="11783" width="49.5703125" style="215" customWidth="1"/>
    <col min="11784" max="12032" width="9.140625" style="215"/>
    <col min="12033" max="12033" width="6.28515625" style="215" customWidth="1"/>
    <col min="12034" max="12034" width="32.140625" style="215" customWidth="1"/>
    <col min="12035" max="12035" width="25.140625" style="215" customWidth="1"/>
    <col min="12036" max="12037" width="10.85546875" style="215" customWidth="1"/>
    <col min="12038" max="12038" width="13" style="215" customWidth="1"/>
    <col min="12039" max="12039" width="49.5703125" style="215" customWidth="1"/>
    <col min="12040" max="12288" width="9.140625" style="215"/>
    <col min="12289" max="12289" width="6.28515625" style="215" customWidth="1"/>
    <col min="12290" max="12290" width="32.140625" style="215" customWidth="1"/>
    <col min="12291" max="12291" width="25.140625" style="215" customWidth="1"/>
    <col min="12292" max="12293" width="10.85546875" style="215" customWidth="1"/>
    <col min="12294" max="12294" width="13" style="215" customWidth="1"/>
    <col min="12295" max="12295" width="49.5703125" style="215" customWidth="1"/>
    <col min="12296" max="12544" width="9.140625" style="215"/>
    <col min="12545" max="12545" width="6.28515625" style="215" customWidth="1"/>
    <col min="12546" max="12546" width="32.140625" style="215" customWidth="1"/>
    <col min="12547" max="12547" width="25.140625" style="215" customWidth="1"/>
    <col min="12548" max="12549" width="10.85546875" style="215" customWidth="1"/>
    <col min="12550" max="12550" width="13" style="215" customWidth="1"/>
    <col min="12551" max="12551" width="49.5703125" style="215" customWidth="1"/>
    <col min="12552" max="12800" width="9.140625" style="215"/>
    <col min="12801" max="12801" width="6.28515625" style="215" customWidth="1"/>
    <col min="12802" max="12802" width="32.140625" style="215" customWidth="1"/>
    <col min="12803" max="12803" width="25.140625" style="215" customWidth="1"/>
    <col min="12804" max="12805" width="10.85546875" style="215" customWidth="1"/>
    <col min="12806" max="12806" width="13" style="215" customWidth="1"/>
    <col min="12807" max="12807" width="49.5703125" style="215" customWidth="1"/>
    <col min="12808" max="13056" width="9.140625" style="215"/>
    <col min="13057" max="13057" width="6.28515625" style="215" customWidth="1"/>
    <col min="13058" max="13058" width="32.140625" style="215" customWidth="1"/>
    <col min="13059" max="13059" width="25.140625" style="215" customWidth="1"/>
    <col min="13060" max="13061" width="10.85546875" style="215" customWidth="1"/>
    <col min="13062" max="13062" width="13" style="215" customWidth="1"/>
    <col min="13063" max="13063" width="49.5703125" style="215" customWidth="1"/>
    <col min="13064" max="13312" width="9.140625" style="215"/>
    <col min="13313" max="13313" width="6.28515625" style="215" customWidth="1"/>
    <col min="13314" max="13314" width="32.140625" style="215" customWidth="1"/>
    <col min="13315" max="13315" width="25.140625" style="215" customWidth="1"/>
    <col min="13316" max="13317" width="10.85546875" style="215" customWidth="1"/>
    <col min="13318" max="13318" width="13" style="215" customWidth="1"/>
    <col min="13319" max="13319" width="49.5703125" style="215" customWidth="1"/>
    <col min="13320" max="13568" width="9.140625" style="215"/>
    <col min="13569" max="13569" width="6.28515625" style="215" customWidth="1"/>
    <col min="13570" max="13570" width="32.140625" style="215" customWidth="1"/>
    <col min="13571" max="13571" width="25.140625" style="215" customWidth="1"/>
    <col min="13572" max="13573" width="10.85546875" style="215" customWidth="1"/>
    <col min="13574" max="13574" width="13" style="215" customWidth="1"/>
    <col min="13575" max="13575" width="49.5703125" style="215" customWidth="1"/>
    <col min="13576" max="13824" width="9.140625" style="215"/>
    <col min="13825" max="13825" width="6.28515625" style="215" customWidth="1"/>
    <col min="13826" max="13826" width="32.140625" style="215" customWidth="1"/>
    <col min="13827" max="13827" width="25.140625" style="215" customWidth="1"/>
    <col min="13828" max="13829" width="10.85546875" style="215" customWidth="1"/>
    <col min="13830" max="13830" width="13" style="215" customWidth="1"/>
    <col min="13831" max="13831" width="49.5703125" style="215" customWidth="1"/>
    <col min="13832" max="14080" width="9.140625" style="215"/>
    <col min="14081" max="14081" width="6.28515625" style="215" customWidth="1"/>
    <col min="14082" max="14082" width="32.140625" style="215" customWidth="1"/>
    <col min="14083" max="14083" width="25.140625" style="215" customWidth="1"/>
    <col min="14084" max="14085" width="10.85546875" style="215" customWidth="1"/>
    <col min="14086" max="14086" width="13" style="215" customWidth="1"/>
    <col min="14087" max="14087" width="49.5703125" style="215" customWidth="1"/>
    <col min="14088" max="14336" width="9.140625" style="215"/>
    <col min="14337" max="14337" width="6.28515625" style="215" customWidth="1"/>
    <col min="14338" max="14338" width="32.140625" style="215" customWidth="1"/>
    <col min="14339" max="14339" width="25.140625" style="215" customWidth="1"/>
    <col min="14340" max="14341" width="10.85546875" style="215" customWidth="1"/>
    <col min="14342" max="14342" width="13" style="215" customWidth="1"/>
    <col min="14343" max="14343" width="49.5703125" style="215" customWidth="1"/>
    <col min="14344" max="14592" width="9.140625" style="215"/>
    <col min="14593" max="14593" width="6.28515625" style="215" customWidth="1"/>
    <col min="14594" max="14594" width="32.140625" style="215" customWidth="1"/>
    <col min="14595" max="14595" width="25.140625" style="215" customWidth="1"/>
    <col min="14596" max="14597" width="10.85546875" style="215" customWidth="1"/>
    <col min="14598" max="14598" width="13" style="215" customWidth="1"/>
    <col min="14599" max="14599" width="49.5703125" style="215" customWidth="1"/>
    <col min="14600" max="14848" width="9.140625" style="215"/>
    <col min="14849" max="14849" width="6.28515625" style="215" customWidth="1"/>
    <col min="14850" max="14850" width="32.140625" style="215" customWidth="1"/>
    <col min="14851" max="14851" width="25.140625" style="215" customWidth="1"/>
    <col min="14852" max="14853" width="10.85546875" style="215" customWidth="1"/>
    <col min="14854" max="14854" width="13" style="215" customWidth="1"/>
    <col min="14855" max="14855" width="49.5703125" style="215" customWidth="1"/>
    <col min="14856" max="15104" width="9.140625" style="215"/>
    <col min="15105" max="15105" width="6.28515625" style="215" customWidth="1"/>
    <col min="15106" max="15106" width="32.140625" style="215" customWidth="1"/>
    <col min="15107" max="15107" width="25.140625" style="215" customWidth="1"/>
    <col min="15108" max="15109" width="10.85546875" style="215" customWidth="1"/>
    <col min="15110" max="15110" width="13" style="215" customWidth="1"/>
    <col min="15111" max="15111" width="49.5703125" style="215" customWidth="1"/>
    <col min="15112" max="15360" width="9.140625" style="215"/>
    <col min="15361" max="15361" width="6.28515625" style="215" customWidth="1"/>
    <col min="15362" max="15362" width="32.140625" style="215" customWidth="1"/>
    <col min="15363" max="15363" width="25.140625" style="215" customWidth="1"/>
    <col min="15364" max="15365" width="10.85546875" style="215" customWidth="1"/>
    <col min="15366" max="15366" width="13" style="215" customWidth="1"/>
    <col min="15367" max="15367" width="49.5703125" style="215" customWidth="1"/>
    <col min="15368" max="15616" width="9.140625" style="215"/>
    <col min="15617" max="15617" width="6.28515625" style="215" customWidth="1"/>
    <col min="15618" max="15618" width="32.140625" style="215" customWidth="1"/>
    <col min="15619" max="15619" width="25.140625" style="215" customWidth="1"/>
    <col min="15620" max="15621" width="10.85546875" style="215" customWidth="1"/>
    <col min="15622" max="15622" width="13" style="215" customWidth="1"/>
    <col min="15623" max="15623" width="49.5703125" style="215" customWidth="1"/>
    <col min="15624" max="15872" width="9.140625" style="215"/>
    <col min="15873" max="15873" width="6.28515625" style="215" customWidth="1"/>
    <col min="15874" max="15874" width="32.140625" style="215" customWidth="1"/>
    <col min="15875" max="15875" width="25.140625" style="215" customWidth="1"/>
    <col min="15876" max="15877" width="10.85546875" style="215" customWidth="1"/>
    <col min="15878" max="15878" width="13" style="215" customWidth="1"/>
    <col min="15879" max="15879" width="49.5703125" style="215" customWidth="1"/>
    <col min="15880" max="16128" width="9.140625" style="215"/>
    <col min="16129" max="16129" width="6.28515625" style="215" customWidth="1"/>
    <col min="16130" max="16130" width="32.140625" style="215" customWidth="1"/>
    <col min="16131" max="16131" width="25.140625" style="215" customWidth="1"/>
    <col min="16132" max="16133" width="10.85546875" style="215" customWidth="1"/>
    <col min="16134" max="16134" width="13" style="215" customWidth="1"/>
    <col min="16135" max="16135" width="49.5703125" style="215" customWidth="1"/>
    <col min="16136" max="16384" width="9.140625" style="215"/>
  </cols>
  <sheetData>
    <row r="1" spans="1:7">
      <c r="A1" s="281" t="s">
        <v>147</v>
      </c>
      <c r="B1" s="281"/>
      <c r="C1" s="281"/>
      <c r="D1" s="281"/>
      <c r="E1" s="281"/>
      <c r="F1" s="281"/>
      <c r="G1" s="281"/>
    </row>
    <row r="2" spans="1:7">
      <c r="A2" s="281" t="s">
        <v>200</v>
      </c>
      <c r="B2" s="281"/>
      <c r="C2" s="281"/>
      <c r="D2" s="281"/>
      <c r="E2" s="281"/>
      <c r="F2" s="281"/>
      <c r="G2" s="281"/>
    </row>
    <row r="3" spans="1:7">
      <c r="A3" s="215" t="s">
        <v>148</v>
      </c>
      <c r="C3" s="217"/>
    </row>
    <row r="4" spans="1:7" s="221" customFormat="1">
      <c r="A4" s="219" t="s">
        <v>109</v>
      </c>
      <c r="B4" s="219" t="s">
        <v>149</v>
      </c>
      <c r="C4" s="219" t="s">
        <v>150</v>
      </c>
      <c r="D4" s="219" t="s">
        <v>2</v>
      </c>
      <c r="E4" s="220" t="s">
        <v>30</v>
      </c>
      <c r="F4" s="220" t="s">
        <v>151</v>
      </c>
      <c r="G4" s="219" t="s">
        <v>152</v>
      </c>
    </row>
    <row r="5" spans="1:7" s="221" customFormat="1">
      <c r="A5" s="216"/>
      <c r="B5" s="216"/>
      <c r="C5" s="216" t="s">
        <v>153</v>
      </c>
      <c r="D5" s="216" t="s">
        <v>168</v>
      </c>
      <c r="E5" s="222"/>
      <c r="F5" s="222"/>
      <c r="G5" s="216"/>
    </row>
    <row r="6" spans="1:7">
      <c r="A6" s="223"/>
      <c r="B6" s="211" t="s">
        <v>154</v>
      </c>
      <c r="C6" s="211" t="s">
        <v>155</v>
      </c>
      <c r="D6" s="211" t="s">
        <v>158</v>
      </c>
      <c r="E6" s="227">
        <v>7478300</v>
      </c>
      <c r="F6" s="214">
        <f>+E6</f>
        <v>7478300</v>
      </c>
      <c r="G6" s="228" t="s">
        <v>197</v>
      </c>
    </row>
    <row r="7" spans="1:7">
      <c r="A7" s="211"/>
      <c r="B7" s="277" t="s">
        <v>202</v>
      </c>
      <c r="C7" s="211" t="s">
        <v>156</v>
      </c>
      <c r="D7" s="211"/>
      <c r="E7" s="214"/>
      <c r="F7" s="214"/>
      <c r="G7" s="229" t="s">
        <v>159</v>
      </c>
    </row>
    <row r="8" spans="1:7" ht="24.75">
      <c r="A8" s="211"/>
      <c r="B8" s="224"/>
      <c r="C8" s="211" t="s">
        <v>157</v>
      </c>
      <c r="D8" s="211"/>
      <c r="E8" s="214"/>
      <c r="F8" s="214"/>
      <c r="G8" s="230" t="s">
        <v>160</v>
      </c>
    </row>
    <row r="9" spans="1:7" ht="24.75">
      <c r="A9" s="211"/>
      <c r="B9" s="224"/>
      <c r="C9" s="211"/>
      <c r="D9" s="211"/>
      <c r="E9" s="214"/>
      <c r="F9" s="214"/>
      <c r="G9" s="230" t="s">
        <v>161</v>
      </c>
    </row>
    <row r="10" spans="1:7" ht="24.75">
      <c r="A10" s="211"/>
      <c r="B10" s="224"/>
      <c r="C10" s="211"/>
      <c r="D10" s="211"/>
      <c r="E10" s="214"/>
      <c r="F10" s="214"/>
      <c r="G10" s="230" t="s">
        <v>162</v>
      </c>
    </row>
    <row r="11" spans="1:7" ht="24.75">
      <c r="A11" s="211"/>
      <c r="B11" s="224"/>
      <c r="C11" s="212"/>
      <c r="D11" s="211"/>
      <c r="E11" s="214"/>
      <c r="F11" s="214"/>
      <c r="G11" s="230" t="s">
        <v>163</v>
      </c>
    </row>
    <row r="12" spans="1:7" ht="24.75">
      <c r="A12" s="211"/>
      <c r="B12" s="224"/>
      <c r="C12" s="212"/>
      <c r="D12" s="211"/>
      <c r="E12" s="214"/>
      <c r="F12" s="214"/>
      <c r="G12" s="230" t="s">
        <v>164</v>
      </c>
    </row>
    <row r="13" spans="1:7" ht="24.75">
      <c r="A13" s="211"/>
      <c r="B13" s="224"/>
      <c r="C13" s="212"/>
      <c r="D13" s="211"/>
      <c r="E13" s="214"/>
      <c r="F13" s="214"/>
      <c r="G13" s="230" t="s">
        <v>165</v>
      </c>
    </row>
    <row r="14" spans="1:7" ht="24.75">
      <c r="A14" s="211"/>
      <c r="B14" s="224"/>
      <c r="C14" s="212"/>
      <c r="D14" s="211"/>
      <c r="E14" s="214"/>
      <c r="F14" s="214"/>
      <c r="G14" s="230" t="s">
        <v>166</v>
      </c>
    </row>
    <row r="15" spans="1:7" ht="24.75">
      <c r="A15" s="211"/>
      <c r="B15" s="224"/>
      <c r="C15" s="212"/>
      <c r="D15" s="211"/>
      <c r="E15" s="214"/>
      <c r="F15" s="214"/>
      <c r="G15" s="230" t="s">
        <v>196</v>
      </c>
    </row>
    <row r="16" spans="1:7" ht="24.75">
      <c r="A16" s="211"/>
      <c r="B16" s="224"/>
      <c r="C16" s="212"/>
      <c r="D16" s="211"/>
      <c r="E16" s="214"/>
      <c r="F16" s="214"/>
      <c r="G16" s="230" t="s">
        <v>167</v>
      </c>
    </row>
    <row r="17" spans="1:7" ht="24.75">
      <c r="A17" s="211"/>
      <c r="B17" s="224"/>
      <c r="C17" s="212"/>
      <c r="D17" s="211"/>
      <c r="E17" s="214"/>
      <c r="F17" s="214"/>
      <c r="G17" s="230" t="s">
        <v>198</v>
      </c>
    </row>
    <row r="18" spans="1:7" ht="24.75">
      <c r="A18" s="211"/>
      <c r="B18" s="224"/>
      <c r="C18" s="212"/>
      <c r="D18" s="211"/>
      <c r="E18" s="214"/>
      <c r="F18" s="214"/>
      <c r="G18" s="230" t="s">
        <v>169</v>
      </c>
    </row>
    <row r="19" spans="1:7" ht="24.75">
      <c r="A19" s="211"/>
      <c r="B19" s="224"/>
      <c r="C19" s="212"/>
      <c r="D19" s="211"/>
      <c r="E19" s="214"/>
      <c r="F19" s="214"/>
      <c r="G19" s="230" t="s">
        <v>170</v>
      </c>
    </row>
    <row r="20" spans="1:7" ht="24.75">
      <c r="A20" s="211"/>
      <c r="B20" s="224"/>
      <c r="C20" s="212"/>
      <c r="D20" s="211"/>
      <c r="E20" s="214"/>
      <c r="F20" s="214"/>
      <c r="G20" s="230" t="s">
        <v>171</v>
      </c>
    </row>
    <row r="21" spans="1:7" ht="24.75">
      <c r="A21" s="211"/>
      <c r="B21" s="224"/>
      <c r="C21" s="212"/>
      <c r="D21" s="211"/>
      <c r="E21" s="214"/>
      <c r="F21" s="214"/>
      <c r="G21" s="230" t="s">
        <v>172</v>
      </c>
    </row>
    <row r="22" spans="1:7" ht="24.75">
      <c r="A22" s="211"/>
      <c r="B22" s="224"/>
      <c r="C22" s="212"/>
      <c r="D22" s="211"/>
      <c r="E22" s="214"/>
      <c r="F22" s="214"/>
      <c r="G22" s="230" t="s">
        <v>173</v>
      </c>
    </row>
    <row r="23" spans="1:7" ht="24.75">
      <c r="A23" s="211"/>
      <c r="B23" s="224"/>
      <c r="C23" s="212"/>
      <c r="D23" s="211"/>
      <c r="E23" s="214"/>
      <c r="F23" s="214"/>
      <c r="G23" s="230" t="s">
        <v>174</v>
      </c>
    </row>
    <row r="24" spans="1:7" ht="24.75">
      <c r="A24" s="211"/>
      <c r="B24" s="224"/>
      <c r="C24" s="212"/>
      <c r="D24" s="211"/>
      <c r="E24" s="214"/>
      <c r="F24" s="214"/>
      <c r="G24" s="230" t="s">
        <v>199</v>
      </c>
    </row>
    <row r="25" spans="1:7" ht="24.75">
      <c r="A25" s="225"/>
      <c r="B25" s="231"/>
      <c r="C25" s="232"/>
      <c r="D25" s="225"/>
      <c r="E25" s="226"/>
      <c r="F25" s="226"/>
      <c r="G25" s="233" t="s">
        <v>175</v>
      </c>
    </row>
    <row r="26" spans="1:7">
      <c r="A26" s="211"/>
      <c r="B26" s="211"/>
      <c r="C26" s="211"/>
      <c r="D26" s="211"/>
      <c r="E26" s="214"/>
      <c r="F26" s="214"/>
      <c r="G26" s="230" t="s">
        <v>176</v>
      </c>
    </row>
    <row r="27" spans="1:7">
      <c r="A27" s="211"/>
      <c r="B27" s="211"/>
      <c r="C27" s="211"/>
      <c r="D27" s="211"/>
      <c r="E27" s="214"/>
      <c r="F27" s="214"/>
      <c r="G27" s="230" t="s">
        <v>177</v>
      </c>
    </row>
    <row r="28" spans="1:7">
      <c r="A28" s="211"/>
      <c r="B28" s="211"/>
      <c r="C28" s="211"/>
      <c r="D28" s="211"/>
      <c r="E28" s="214"/>
      <c r="F28" s="214"/>
      <c r="G28" s="230" t="s">
        <v>178</v>
      </c>
    </row>
    <row r="29" spans="1:7">
      <c r="A29" s="211"/>
      <c r="B29" s="211"/>
      <c r="C29" s="211"/>
      <c r="D29" s="211"/>
      <c r="E29" s="214"/>
      <c r="F29" s="214"/>
      <c r="G29" s="230" t="s">
        <v>179</v>
      </c>
    </row>
    <row r="30" spans="1:7">
      <c r="A30" s="211"/>
      <c r="B30" s="211"/>
      <c r="C30" s="211"/>
      <c r="D30" s="211"/>
      <c r="E30" s="214"/>
      <c r="F30" s="214"/>
      <c r="G30" s="230" t="s">
        <v>180</v>
      </c>
    </row>
    <row r="31" spans="1:7">
      <c r="A31" s="211"/>
      <c r="B31" s="211"/>
      <c r="C31" s="211"/>
      <c r="D31" s="211"/>
      <c r="E31" s="214"/>
      <c r="F31" s="214"/>
      <c r="G31" s="230" t="s">
        <v>181</v>
      </c>
    </row>
    <row r="32" spans="1:7">
      <c r="A32" s="211"/>
      <c r="B32" s="211"/>
      <c r="C32" s="211"/>
      <c r="D32" s="211"/>
      <c r="E32" s="214"/>
      <c r="F32" s="214"/>
      <c r="G32" s="230" t="s">
        <v>182</v>
      </c>
    </row>
    <row r="33" spans="1:7">
      <c r="A33" s="211"/>
      <c r="B33" s="211"/>
      <c r="C33" s="211"/>
      <c r="D33" s="211"/>
      <c r="E33" s="214"/>
      <c r="F33" s="214"/>
      <c r="G33" s="230" t="s">
        <v>183</v>
      </c>
    </row>
    <row r="34" spans="1:7">
      <c r="A34" s="211"/>
      <c r="B34" s="211"/>
      <c r="C34" s="211"/>
      <c r="D34" s="211"/>
      <c r="E34" s="214"/>
      <c r="F34" s="214"/>
      <c r="G34" s="230" t="s">
        <v>184</v>
      </c>
    </row>
    <row r="35" spans="1:7">
      <c r="A35" s="211"/>
      <c r="B35" s="211"/>
      <c r="C35" s="211"/>
      <c r="D35" s="211"/>
      <c r="E35" s="214"/>
      <c r="F35" s="214"/>
      <c r="G35" s="211" t="s">
        <v>185</v>
      </c>
    </row>
    <row r="36" spans="1:7">
      <c r="A36" s="211"/>
      <c r="B36" s="211"/>
      <c r="C36" s="212"/>
      <c r="D36" s="211"/>
      <c r="E36" s="214"/>
      <c r="F36" s="214"/>
      <c r="G36" s="211" t="s">
        <v>186</v>
      </c>
    </row>
    <row r="37" spans="1:7">
      <c r="A37" s="211"/>
      <c r="B37" s="211"/>
      <c r="C37" s="211"/>
      <c r="D37" s="211"/>
      <c r="E37" s="214"/>
      <c r="F37" s="214"/>
      <c r="G37" s="211" t="s">
        <v>187</v>
      </c>
    </row>
    <row r="38" spans="1:7">
      <c r="A38" s="211"/>
      <c r="B38" s="211"/>
      <c r="C38" s="211"/>
      <c r="D38" s="211"/>
      <c r="E38" s="214"/>
      <c r="F38" s="214"/>
      <c r="G38" s="211" t="s">
        <v>194</v>
      </c>
    </row>
    <row r="39" spans="1:7">
      <c r="A39" s="211"/>
      <c r="B39" s="211"/>
      <c r="C39" s="211"/>
      <c r="D39" s="211"/>
      <c r="E39" s="214"/>
      <c r="F39" s="214"/>
      <c r="G39" s="211" t="s">
        <v>195</v>
      </c>
    </row>
    <row r="40" spans="1:7">
      <c r="A40" s="211"/>
      <c r="B40" s="211"/>
      <c r="C40" s="211"/>
      <c r="D40" s="211"/>
      <c r="E40" s="214"/>
      <c r="F40" s="214"/>
      <c r="G40" s="211" t="s">
        <v>188</v>
      </c>
    </row>
    <row r="41" spans="1:7">
      <c r="A41" s="211"/>
      <c r="B41" s="211"/>
      <c r="C41" s="211"/>
      <c r="D41" s="211"/>
      <c r="E41" s="214"/>
      <c r="F41" s="214"/>
      <c r="G41" s="211" t="s">
        <v>189</v>
      </c>
    </row>
    <row r="42" spans="1:7">
      <c r="A42" s="211"/>
      <c r="B42" s="211"/>
      <c r="C42" s="211"/>
      <c r="D42" s="211"/>
      <c r="E42" s="214"/>
      <c r="F42" s="214"/>
      <c r="G42" s="211" t="s">
        <v>190</v>
      </c>
    </row>
    <row r="43" spans="1:7">
      <c r="A43" s="211"/>
      <c r="B43" s="211"/>
      <c r="C43" s="211"/>
      <c r="D43" s="211"/>
      <c r="E43" s="214"/>
      <c r="F43" s="214"/>
      <c r="G43" s="211" t="s">
        <v>191</v>
      </c>
    </row>
    <row r="44" spans="1:7">
      <c r="A44" s="211"/>
      <c r="B44" s="211"/>
      <c r="C44" s="211"/>
      <c r="D44" s="211"/>
      <c r="E44" s="214"/>
      <c r="F44" s="214"/>
      <c r="G44" s="211" t="s">
        <v>192</v>
      </c>
    </row>
    <row r="45" spans="1:7">
      <c r="A45" s="211"/>
      <c r="B45" s="211"/>
      <c r="C45" s="211"/>
      <c r="D45" s="211"/>
      <c r="E45" s="214"/>
      <c r="F45" s="214"/>
      <c r="G45" s="211" t="s">
        <v>193</v>
      </c>
    </row>
    <row r="46" spans="1:7">
      <c r="A46" s="211"/>
      <c r="B46" s="211"/>
      <c r="C46" s="211"/>
      <c r="D46" s="211"/>
      <c r="E46" s="214"/>
      <c r="F46" s="214"/>
      <c r="G46" s="211"/>
    </row>
    <row r="47" spans="1:7">
      <c r="A47" s="211"/>
      <c r="B47" s="211"/>
      <c r="C47" s="211"/>
      <c r="D47" s="211"/>
      <c r="E47" s="214"/>
      <c r="F47" s="214"/>
      <c r="G47" s="211"/>
    </row>
    <row r="48" spans="1:7">
      <c r="A48" s="211"/>
      <c r="B48" s="211"/>
      <c r="C48" s="211"/>
      <c r="D48" s="211"/>
      <c r="E48" s="214"/>
      <c r="F48" s="214"/>
      <c r="G48" s="211"/>
    </row>
    <row r="49" spans="1:7">
      <c r="A49" s="211"/>
      <c r="B49" s="211"/>
      <c r="C49" s="211"/>
      <c r="D49" s="211"/>
      <c r="E49" s="214"/>
      <c r="F49" s="214"/>
      <c r="G49" s="211"/>
    </row>
    <row r="50" spans="1:7">
      <c r="A50" s="225"/>
      <c r="B50" s="225"/>
      <c r="C50" s="225"/>
      <c r="D50" s="225"/>
      <c r="E50" s="226"/>
      <c r="F50" s="226"/>
      <c r="G50" s="225"/>
    </row>
  </sheetData>
  <mergeCells count="2">
    <mergeCell ref="A1:G1"/>
    <mergeCell ref="A2:G2"/>
  </mergeCells>
  <pageMargins left="0.70866141732283472" right="0.11811023622047245" top="0.74803149606299213" bottom="0.74803149606299213" header="0.31496062992125984" footer="0.31496062992125984"/>
  <pageSetup scale="85" orientation="landscape" verticalDpi="0" r:id="rId1"/>
  <headerFooter>
    <oddFooter>&amp;L&amp;F/&amp;A&amp;R&amp;P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zoomScaleNormal="100" workbookViewId="0">
      <selection activeCell="B26" sqref="B26"/>
    </sheetView>
  </sheetViews>
  <sheetFormatPr defaultColWidth="8.7109375" defaultRowHeight="15"/>
  <cols>
    <col min="1" max="1" width="5.42578125" style="242" bestFit="1" customWidth="1"/>
    <col min="2" max="2" width="71.28515625" style="242" customWidth="1"/>
    <col min="3" max="3" width="7.140625" style="242" bestFit="1" customWidth="1"/>
    <col min="4" max="4" width="8.85546875" style="242" bestFit="1" customWidth="1"/>
    <col min="5" max="5" width="14.7109375" style="242" bestFit="1" customWidth="1"/>
    <col min="6" max="6" width="16.42578125" style="242" customWidth="1"/>
    <col min="7" max="7" width="4.5703125" style="242" customWidth="1"/>
    <col min="8" max="8" width="22" style="242" customWidth="1"/>
    <col min="9" max="9" width="14.140625" style="242" bestFit="1" customWidth="1"/>
    <col min="10" max="16384" width="8.7109375" style="242"/>
  </cols>
  <sheetData>
    <row r="1" spans="1:10" ht="21">
      <c r="A1" s="334" t="s">
        <v>107</v>
      </c>
      <c r="B1" s="334"/>
      <c r="C1" s="334"/>
      <c r="D1" s="334"/>
      <c r="E1" s="334"/>
      <c r="F1" s="334"/>
    </row>
    <row r="2" spans="1:10" ht="21">
      <c r="A2" s="335" t="s">
        <v>108</v>
      </c>
      <c r="B2" s="335"/>
      <c r="C2" s="335"/>
      <c r="D2" s="335"/>
      <c r="E2" s="335"/>
      <c r="F2" s="335"/>
    </row>
    <row r="3" spans="1:10" ht="42">
      <c r="A3" s="243" t="s">
        <v>109</v>
      </c>
      <c r="B3" s="243" t="s">
        <v>0</v>
      </c>
      <c r="C3" s="273" t="s">
        <v>2</v>
      </c>
      <c r="D3" s="243" t="s">
        <v>110</v>
      </c>
      <c r="E3" s="244" t="s">
        <v>139</v>
      </c>
      <c r="F3" s="244" t="s">
        <v>140</v>
      </c>
    </row>
    <row r="4" spans="1:10" ht="18.75">
      <c r="A4" s="245"/>
      <c r="B4" s="246" t="s">
        <v>142</v>
      </c>
      <c r="C4" s="274"/>
      <c r="D4" s="247"/>
      <c r="E4" s="248"/>
      <c r="F4" s="249"/>
      <c r="J4" s="250"/>
    </row>
    <row r="5" spans="1:10" ht="18.75">
      <c r="A5" s="245">
        <v>1</v>
      </c>
      <c r="B5" s="251" t="s">
        <v>111</v>
      </c>
      <c r="C5" s="272">
        <v>1</v>
      </c>
      <c r="D5" s="252" t="s">
        <v>44</v>
      </c>
      <c r="E5" s="269">
        <v>69000</v>
      </c>
      <c r="F5" s="267">
        <f t="shared" ref="F5:F26" si="0">E5*C5</f>
        <v>69000</v>
      </c>
      <c r="J5" s="250"/>
    </row>
    <row r="6" spans="1:10" ht="18.75">
      <c r="A6" s="245">
        <v>2</v>
      </c>
      <c r="B6" s="251" t="s">
        <v>112</v>
      </c>
      <c r="C6" s="272">
        <v>1</v>
      </c>
      <c r="D6" s="252" t="s">
        <v>44</v>
      </c>
      <c r="E6" s="269">
        <v>32000</v>
      </c>
      <c r="F6" s="267">
        <f t="shared" si="0"/>
        <v>32000</v>
      </c>
      <c r="J6" s="250"/>
    </row>
    <row r="7" spans="1:10" ht="18.75">
      <c r="A7" s="245">
        <v>3</v>
      </c>
      <c r="B7" s="255" t="s">
        <v>113</v>
      </c>
      <c r="C7" s="272">
        <v>1</v>
      </c>
      <c r="D7" s="256" t="s">
        <v>114</v>
      </c>
      <c r="E7" s="269">
        <v>28900</v>
      </c>
      <c r="F7" s="267">
        <f t="shared" si="0"/>
        <v>28900</v>
      </c>
    </row>
    <row r="8" spans="1:10" ht="18.75">
      <c r="A8" s="245">
        <v>4</v>
      </c>
      <c r="B8" s="255" t="s">
        <v>115</v>
      </c>
      <c r="C8" s="272">
        <v>2</v>
      </c>
      <c r="D8" s="256" t="s">
        <v>116</v>
      </c>
      <c r="E8" s="269">
        <v>106500</v>
      </c>
      <c r="F8" s="267">
        <f t="shared" si="0"/>
        <v>213000</v>
      </c>
      <c r="J8" s="250"/>
    </row>
    <row r="9" spans="1:10" ht="18.75">
      <c r="A9" s="245">
        <v>5</v>
      </c>
      <c r="B9" s="255" t="s">
        <v>117</v>
      </c>
      <c r="C9" s="272">
        <v>1</v>
      </c>
      <c r="D9" s="256" t="s">
        <v>116</v>
      </c>
      <c r="E9" s="269">
        <v>155400</v>
      </c>
      <c r="F9" s="267">
        <f t="shared" si="0"/>
        <v>155400</v>
      </c>
      <c r="I9" s="250"/>
    </row>
    <row r="10" spans="1:10" ht="37.5">
      <c r="A10" s="245">
        <v>6</v>
      </c>
      <c r="B10" s="255" t="s">
        <v>118</v>
      </c>
      <c r="C10" s="272">
        <v>1</v>
      </c>
      <c r="D10" s="256" t="s">
        <v>114</v>
      </c>
      <c r="E10" s="269">
        <v>128000</v>
      </c>
      <c r="F10" s="267">
        <f t="shared" si="0"/>
        <v>128000</v>
      </c>
    </row>
    <row r="11" spans="1:10" ht="37.5">
      <c r="A11" s="245">
        <v>7</v>
      </c>
      <c r="B11" s="255" t="s">
        <v>138</v>
      </c>
      <c r="C11" s="272">
        <v>1</v>
      </c>
      <c r="D11" s="256" t="s">
        <v>120</v>
      </c>
      <c r="E11" s="269">
        <v>30500</v>
      </c>
      <c r="F11" s="267">
        <f t="shared" si="0"/>
        <v>30500</v>
      </c>
    </row>
    <row r="12" spans="1:10" ht="18.75">
      <c r="A12" s="245">
        <v>8</v>
      </c>
      <c r="B12" s="255" t="s">
        <v>121</v>
      </c>
      <c r="C12" s="272">
        <v>1</v>
      </c>
      <c r="D12" s="256" t="s">
        <v>114</v>
      </c>
      <c r="E12" s="269">
        <v>36000</v>
      </c>
      <c r="F12" s="267">
        <f t="shared" si="0"/>
        <v>36000</v>
      </c>
    </row>
    <row r="13" spans="1:10" ht="18.75">
      <c r="A13" s="245">
        <v>9</v>
      </c>
      <c r="B13" s="255" t="s">
        <v>122</v>
      </c>
      <c r="C13" s="272">
        <v>1</v>
      </c>
      <c r="D13" s="256" t="s">
        <v>44</v>
      </c>
      <c r="E13" s="269">
        <v>6900</v>
      </c>
      <c r="F13" s="267">
        <f t="shared" si="0"/>
        <v>6900</v>
      </c>
    </row>
    <row r="14" spans="1:10" ht="18.75">
      <c r="A14" s="245">
        <v>10</v>
      </c>
      <c r="B14" s="255" t="s">
        <v>123</v>
      </c>
      <c r="C14" s="272">
        <v>1</v>
      </c>
      <c r="D14" s="256" t="s">
        <v>44</v>
      </c>
      <c r="E14" s="269">
        <v>35900</v>
      </c>
      <c r="F14" s="267">
        <f t="shared" si="0"/>
        <v>35900</v>
      </c>
    </row>
    <row r="15" spans="1:10" ht="18.75">
      <c r="A15" s="245">
        <v>11</v>
      </c>
      <c r="B15" s="255" t="s">
        <v>124</v>
      </c>
      <c r="C15" s="272">
        <v>1</v>
      </c>
      <c r="D15" s="256" t="s">
        <v>114</v>
      </c>
      <c r="E15" s="269">
        <v>17900</v>
      </c>
      <c r="F15" s="267">
        <f t="shared" si="0"/>
        <v>17900</v>
      </c>
    </row>
    <row r="16" spans="1:10" ht="18.75">
      <c r="A16" s="245">
        <v>12</v>
      </c>
      <c r="B16" s="255" t="s">
        <v>125</v>
      </c>
      <c r="C16" s="272">
        <v>4</v>
      </c>
      <c r="D16" s="256" t="s">
        <v>114</v>
      </c>
      <c r="E16" s="269">
        <v>11500</v>
      </c>
      <c r="F16" s="267">
        <f t="shared" si="0"/>
        <v>46000</v>
      </c>
    </row>
    <row r="17" spans="1:9" ht="18.75">
      <c r="A17" s="245">
        <v>13</v>
      </c>
      <c r="B17" s="255" t="s">
        <v>126</v>
      </c>
      <c r="C17" s="272">
        <v>1</v>
      </c>
      <c r="D17" s="256" t="s">
        <v>114</v>
      </c>
      <c r="E17" s="269">
        <v>17900</v>
      </c>
      <c r="F17" s="267">
        <f t="shared" si="0"/>
        <v>17900</v>
      </c>
    </row>
    <row r="18" spans="1:9" ht="18.75">
      <c r="A18" s="245">
        <v>14</v>
      </c>
      <c r="B18" s="255" t="s">
        <v>127</v>
      </c>
      <c r="C18" s="272">
        <v>1</v>
      </c>
      <c r="D18" s="256" t="s">
        <v>44</v>
      </c>
      <c r="E18" s="269">
        <v>165000</v>
      </c>
      <c r="F18" s="267">
        <f t="shared" si="0"/>
        <v>165000</v>
      </c>
    </row>
    <row r="19" spans="1:9" ht="18.75">
      <c r="A19" s="245">
        <v>15</v>
      </c>
      <c r="B19" s="255" t="s">
        <v>128</v>
      </c>
      <c r="C19" s="272">
        <v>1</v>
      </c>
      <c r="D19" s="256" t="s">
        <v>114</v>
      </c>
      <c r="E19" s="269">
        <v>198000</v>
      </c>
      <c r="F19" s="267">
        <f t="shared" si="0"/>
        <v>198000</v>
      </c>
    </row>
    <row r="20" spans="1:9" ht="18.75">
      <c r="A20" s="245">
        <v>16</v>
      </c>
      <c r="B20" s="251" t="s">
        <v>129</v>
      </c>
      <c r="C20" s="272">
        <v>1</v>
      </c>
      <c r="D20" s="252" t="s">
        <v>44</v>
      </c>
      <c r="E20" s="269">
        <v>12000</v>
      </c>
      <c r="F20" s="267">
        <f t="shared" si="0"/>
        <v>12000</v>
      </c>
    </row>
    <row r="21" spans="1:9" ht="18.75">
      <c r="A21" s="245">
        <v>17</v>
      </c>
      <c r="B21" s="251" t="s">
        <v>130</v>
      </c>
      <c r="C21" s="272">
        <v>1</v>
      </c>
      <c r="D21" s="252" t="s">
        <v>44</v>
      </c>
      <c r="E21" s="269">
        <v>102900</v>
      </c>
      <c r="F21" s="267">
        <f t="shared" si="0"/>
        <v>102900</v>
      </c>
    </row>
    <row r="22" spans="1:9" ht="18.75">
      <c r="A22" s="245">
        <v>18</v>
      </c>
      <c r="B22" s="255" t="s">
        <v>131</v>
      </c>
      <c r="C22" s="272">
        <v>1</v>
      </c>
      <c r="D22" s="256" t="s">
        <v>44</v>
      </c>
      <c r="E22" s="269">
        <v>21000</v>
      </c>
      <c r="F22" s="267">
        <f t="shared" si="0"/>
        <v>21000</v>
      </c>
    </row>
    <row r="23" spans="1:9" ht="20.25" customHeight="1">
      <c r="A23" s="245">
        <v>19</v>
      </c>
      <c r="B23" s="270" t="s">
        <v>132</v>
      </c>
      <c r="C23" s="269">
        <v>1</v>
      </c>
      <c r="D23" s="271" t="s">
        <v>114</v>
      </c>
      <c r="E23" s="269">
        <v>45900</v>
      </c>
      <c r="F23" s="267">
        <f t="shared" si="0"/>
        <v>45900</v>
      </c>
    </row>
    <row r="24" spans="1:9" ht="18.75">
      <c r="A24" s="245">
        <v>20</v>
      </c>
      <c r="B24" s="270" t="s">
        <v>133</v>
      </c>
      <c r="C24" s="269">
        <v>1</v>
      </c>
      <c r="D24" s="271" t="s">
        <v>114</v>
      </c>
      <c r="E24" s="269">
        <v>38900</v>
      </c>
      <c r="F24" s="267">
        <f t="shared" si="0"/>
        <v>38900</v>
      </c>
    </row>
    <row r="25" spans="1:9" ht="23.25" customHeight="1">
      <c r="A25" s="245">
        <v>21</v>
      </c>
      <c r="B25" s="270" t="s">
        <v>134</v>
      </c>
      <c r="C25" s="269">
        <v>1</v>
      </c>
      <c r="D25" s="271" t="s">
        <v>135</v>
      </c>
      <c r="E25" s="269">
        <v>17900</v>
      </c>
      <c r="F25" s="267">
        <f t="shared" si="0"/>
        <v>17900</v>
      </c>
    </row>
    <row r="26" spans="1:9" ht="18.75">
      <c r="A26" s="245">
        <v>22</v>
      </c>
      <c r="B26" s="270" t="s">
        <v>136</v>
      </c>
      <c r="C26" s="269">
        <v>1</v>
      </c>
      <c r="D26" s="271" t="s">
        <v>137</v>
      </c>
      <c r="E26" s="269">
        <v>198800</v>
      </c>
      <c r="F26" s="267">
        <f t="shared" si="0"/>
        <v>198800</v>
      </c>
    </row>
    <row r="27" spans="1:9" ht="18.75">
      <c r="A27" s="245"/>
      <c r="B27" s="255"/>
      <c r="C27" s="272"/>
      <c r="D27" s="256"/>
      <c r="E27" s="253"/>
      <c r="F27" s="254"/>
    </row>
    <row r="28" spans="1:9" ht="18.75">
      <c r="A28" s="257"/>
      <c r="B28" s="255"/>
      <c r="C28" s="272"/>
      <c r="D28" s="256"/>
      <c r="E28" s="253"/>
      <c r="F28" s="254"/>
    </row>
    <row r="29" spans="1:9" ht="21">
      <c r="A29" s="258"/>
      <c r="B29" s="275"/>
      <c r="C29" s="276"/>
      <c r="D29" s="259"/>
      <c r="E29" s="259"/>
      <c r="F29" s="260">
        <f>SUM(F4:F26)</f>
        <v>1617800</v>
      </c>
      <c r="H29" s="261"/>
    </row>
    <row r="30" spans="1:9">
      <c r="F30" s="262"/>
      <c r="H30" s="263"/>
    </row>
    <row r="31" spans="1:9">
      <c r="F31" s="261"/>
      <c r="H31" s="264"/>
      <c r="I31" s="265"/>
    </row>
    <row r="32" spans="1:9">
      <c r="F32" s="266"/>
      <c r="H32" s="266"/>
    </row>
  </sheetData>
  <mergeCells count="2">
    <mergeCell ref="A1:F1"/>
    <mergeCell ref="A2:F2"/>
  </mergeCells>
  <pageMargins left="0.70866141732283472" right="0.31496062992125984" top="0.74803149606299213" bottom="0.74803149606299213" header="0.31496062992125984" footer="0.31496062992125984"/>
  <pageSetup orientation="landscape" horizontalDpi="1200" verticalDpi="1200" r:id="rId1"/>
  <headerFooter>
    <oddFooter>&amp;L&amp;F/&amp;A&amp;R&amp;P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7"/>
  <sheetViews>
    <sheetView zoomScaleNormal="100" zoomScaleSheetLayoutView="100" workbookViewId="0">
      <selection activeCell="G13" sqref="G13"/>
    </sheetView>
  </sheetViews>
  <sheetFormatPr defaultRowHeight="18.75"/>
  <cols>
    <col min="1" max="1" width="7.7109375" style="1" customWidth="1"/>
    <col min="2" max="2" width="3.85546875" style="1" customWidth="1"/>
    <col min="3" max="3" width="2.42578125" style="1" customWidth="1"/>
    <col min="4" max="4" width="6.42578125" style="1" customWidth="1"/>
    <col min="5" max="5" width="13" style="1" customWidth="1"/>
    <col min="6" max="6" width="25" style="1" customWidth="1"/>
    <col min="7" max="7" width="27.85546875" style="2" bestFit="1" customWidth="1"/>
    <col min="8" max="8" width="22.140625" style="1" customWidth="1"/>
    <col min="9" max="9" width="17.42578125" style="2" bestFit="1" customWidth="1"/>
    <col min="10" max="252" width="9.140625" style="1"/>
    <col min="253" max="253" width="8.7109375" style="1" customWidth="1"/>
    <col min="254" max="254" width="12" style="1" customWidth="1"/>
    <col min="255" max="255" width="15" style="1" customWidth="1"/>
    <col min="256" max="256" width="34.42578125" style="1" customWidth="1"/>
    <col min="257" max="257" width="15.7109375" style="1" bestFit="1" customWidth="1"/>
    <col min="258" max="258" width="9.7109375" style="1" customWidth="1"/>
    <col min="259" max="259" width="8.42578125" style="1" customWidth="1"/>
    <col min="260" max="260" width="14" style="1" bestFit="1" customWidth="1"/>
    <col min="261" max="261" width="19.7109375" style="1" customWidth="1"/>
    <col min="262" max="262" width="23.140625" style="1" customWidth="1"/>
    <col min="263" max="263" width="9.140625" style="1"/>
    <col min="264" max="265" width="17.42578125" style="1" bestFit="1" customWidth="1"/>
    <col min="266" max="508" width="9.140625" style="1"/>
    <col min="509" max="509" width="8.7109375" style="1" customWidth="1"/>
    <col min="510" max="510" width="12" style="1" customWidth="1"/>
    <col min="511" max="511" width="15" style="1" customWidth="1"/>
    <col min="512" max="512" width="34.42578125" style="1" customWidth="1"/>
    <col min="513" max="513" width="15.7109375" style="1" bestFit="1" customWidth="1"/>
    <col min="514" max="514" width="9.7109375" style="1" customWidth="1"/>
    <col min="515" max="515" width="8.42578125" style="1" customWidth="1"/>
    <col min="516" max="516" width="14" style="1" bestFit="1" customWidth="1"/>
    <col min="517" max="517" width="19.7109375" style="1" customWidth="1"/>
    <col min="518" max="518" width="23.140625" style="1" customWidth="1"/>
    <col min="519" max="519" width="9.140625" style="1"/>
    <col min="520" max="521" width="17.42578125" style="1" bestFit="1" customWidth="1"/>
    <col min="522" max="764" width="9.140625" style="1"/>
    <col min="765" max="765" width="8.7109375" style="1" customWidth="1"/>
    <col min="766" max="766" width="12" style="1" customWidth="1"/>
    <col min="767" max="767" width="15" style="1" customWidth="1"/>
    <col min="768" max="768" width="34.42578125" style="1" customWidth="1"/>
    <col min="769" max="769" width="15.7109375" style="1" bestFit="1" customWidth="1"/>
    <col min="770" max="770" width="9.7109375" style="1" customWidth="1"/>
    <col min="771" max="771" width="8.42578125" style="1" customWidth="1"/>
    <col min="772" max="772" width="14" style="1" bestFit="1" customWidth="1"/>
    <col min="773" max="773" width="19.7109375" style="1" customWidth="1"/>
    <col min="774" max="774" width="23.140625" style="1" customWidth="1"/>
    <col min="775" max="775" width="9.140625" style="1"/>
    <col min="776" max="777" width="17.42578125" style="1" bestFit="1" customWidth="1"/>
    <col min="778" max="1020" width="9.140625" style="1"/>
    <col min="1021" max="1021" width="8.7109375" style="1" customWidth="1"/>
    <col min="1022" max="1022" width="12" style="1" customWidth="1"/>
    <col min="1023" max="1023" width="15" style="1" customWidth="1"/>
    <col min="1024" max="1024" width="34.42578125" style="1" customWidth="1"/>
    <col min="1025" max="1025" width="15.7109375" style="1" bestFit="1" customWidth="1"/>
    <col min="1026" max="1026" width="9.7109375" style="1" customWidth="1"/>
    <col min="1027" max="1027" width="8.42578125" style="1" customWidth="1"/>
    <col min="1028" max="1028" width="14" style="1" bestFit="1" customWidth="1"/>
    <col min="1029" max="1029" width="19.7109375" style="1" customWidth="1"/>
    <col min="1030" max="1030" width="23.140625" style="1" customWidth="1"/>
    <col min="1031" max="1031" width="9.140625" style="1"/>
    <col min="1032" max="1033" width="17.42578125" style="1" bestFit="1" customWidth="1"/>
    <col min="1034" max="1276" width="9.140625" style="1"/>
    <col min="1277" max="1277" width="8.7109375" style="1" customWidth="1"/>
    <col min="1278" max="1278" width="12" style="1" customWidth="1"/>
    <col min="1279" max="1279" width="15" style="1" customWidth="1"/>
    <col min="1280" max="1280" width="34.42578125" style="1" customWidth="1"/>
    <col min="1281" max="1281" width="15.7109375" style="1" bestFit="1" customWidth="1"/>
    <col min="1282" max="1282" width="9.7109375" style="1" customWidth="1"/>
    <col min="1283" max="1283" width="8.42578125" style="1" customWidth="1"/>
    <col min="1284" max="1284" width="14" style="1" bestFit="1" customWidth="1"/>
    <col min="1285" max="1285" width="19.7109375" style="1" customWidth="1"/>
    <col min="1286" max="1286" width="23.140625" style="1" customWidth="1"/>
    <col min="1287" max="1287" width="9.140625" style="1"/>
    <col min="1288" max="1289" width="17.42578125" style="1" bestFit="1" customWidth="1"/>
    <col min="1290" max="1532" width="9.140625" style="1"/>
    <col min="1533" max="1533" width="8.7109375" style="1" customWidth="1"/>
    <col min="1534" max="1534" width="12" style="1" customWidth="1"/>
    <col min="1535" max="1535" width="15" style="1" customWidth="1"/>
    <col min="1536" max="1536" width="34.42578125" style="1" customWidth="1"/>
    <col min="1537" max="1537" width="15.7109375" style="1" bestFit="1" customWidth="1"/>
    <col min="1538" max="1538" width="9.7109375" style="1" customWidth="1"/>
    <col min="1539" max="1539" width="8.42578125" style="1" customWidth="1"/>
    <col min="1540" max="1540" width="14" style="1" bestFit="1" customWidth="1"/>
    <col min="1541" max="1541" width="19.7109375" style="1" customWidth="1"/>
    <col min="1542" max="1542" width="23.140625" style="1" customWidth="1"/>
    <col min="1543" max="1543" width="9.140625" style="1"/>
    <col min="1544" max="1545" width="17.42578125" style="1" bestFit="1" customWidth="1"/>
    <col min="1546" max="1788" width="9.140625" style="1"/>
    <col min="1789" max="1789" width="8.7109375" style="1" customWidth="1"/>
    <col min="1790" max="1790" width="12" style="1" customWidth="1"/>
    <col min="1791" max="1791" width="15" style="1" customWidth="1"/>
    <col min="1792" max="1792" width="34.42578125" style="1" customWidth="1"/>
    <col min="1793" max="1793" width="15.7109375" style="1" bestFit="1" customWidth="1"/>
    <col min="1794" max="1794" width="9.7109375" style="1" customWidth="1"/>
    <col min="1795" max="1795" width="8.42578125" style="1" customWidth="1"/>
    <col min="1796" max="1796" width="14" style="1" bestFit="1" customWidth="1"/>
    <col min="1797" max="1797" width="19.7109375" style="1" customWidth="1"/>
    <col min="1798" max="1798" width="23.140625" style="1" customWidth="1"/>
    <col min="1799" max="1799" width="9.140625" style="1"/>
    <col min="1800" max="1801" width="17.42578125" style="1" bestFit="1" customWidth="1"/>
    <col min="1802" max="2044" width="9.140625" style="1"/>
    <col min="2045" max="2045" width="8.7109375" style="1" customWidth="1"/>
    <col min="2046" max="2046" width="12" style="1" customWidth="1"/>
    <col min="2047" max="2047" width="15" style="1" customWidth="1"/>
    <col min="2048" max="2048" width="34.42578125" style="1" customWidth="1"/>
    <col min="2049" max="2049" width="15.7109375" style="1" bestFit="1" customWidth="1"/>
    <col min="2050" max="2050" width="9.7109375" style="1" customWidth="1"/>
    <col min="2051" max="2051" width="8.42578125" style="1" customWidth="1"/>
    <col min="2052" max="2052" width="14" style="1" bestFit="1" customWidth="1"/>
    <col min="2053" max="2053" width="19.7109375" style="1" customWidth="1"/>
    <col min="2054" max="2054" width="23.140625" style="1" customWidth="1"/>
    <col min="2055" max="2055" width="9.140625" style="1"/>
    <col min="2056" max="2057" width="17.42578125" style="1" bestFit="1" customWidth="1"/>
    <col min="2058" max="2300" width="9.140625" style="1"/>
    <col min="2301" max="2301" width="8.7109375" style="1" customWidth="1"/>
    <col min="2302" max="2302" width="12" style="1" customWidth="1"/>
    <col min="2303" max="2303" width="15" style="1" customWidth="1"/>
    <col min="2304" max="2304" width="34.42578125" style="1" customWidth="1"/>
    <col min="2305" max="2305" width="15.7109375" style="1" bestFit="1" customWidth="1"/>
    <col min="2306" max="2306" width="9.7109375" style="1" customWidth="1"/>
    <col min="2307" max="2307" width="8.42578125" style="1" customWidth="1"/>
    <col min="2308" max="2308" width="14" style="1" bestFit="1" customWidth="1"/>
    <col min="2309" max="2309" width="19.7109375" style="1" customWidth="1"/>
    <col min="2310" max="2310" width="23.140625" style="1" customWidth="1"/>
    <col min="2311" max="2311" width="9.140625" style="1"/>
    <col min="2312" max="2313" width="17.42578125" style="1" bestFit="1" customWidth="1"/>
    <col min="2314" max="2556" width="9.140625" style="1"/>
    <col min="2557" max="2557" width="8.7109375" style="1" customWidth="1"/>
    <col min="2558" max="2558" width="12" style="1" customWidth="1"/>
    <col min="2559" max="2559" width="15" style="1" customWidth="1"/>
    <col min="2560" max="2560" width="34.42578125" style="1" customWidth="1"/>
    <col min="2561" max="2561" width="15.7109375" style="1" bestFit="1" customWidth="1"/>
    <col min="2562" max="2562" width="9.7109375" style="1" customWidth="1"/>
    <col min="2563" max="2563" width="8.42578125" style="1" customWidth="1"/>
    <col min="2564" max="2564" width="14" style="1" bestFit="1" customWidth="1"/>
    <col min="2565" max="2565" width="19.7109375" style="1" customWidth="1"/>
    <col min="2566" max="2566" width="23.140625" style="1" customWidth="1"/>
    <col min="2567" max="2567" width="9.140625" style="1"/>
    <col min="2568" max="2569" width="17.42578125" style="1" bestFit="1" customWidth="1"/>
    <col min="2570" max="2812" width="9.140625" style="1"/>
    <col min="2813" max="2813" width="8.7109375" style="1" customWidth="1"/>
    <col min="2814" max="2814" width="12" style="1" customWidth="1"/>
    <col min="2815" max="2815" width="15" style="1" customWidth="1"/>
    <col min="2816" max="2816" width="34.42578125" style="1" customWidth="1"/>
    <col min="2817" max="2817" width="15.7109375" style="1" bestFit="1" customWidth="1"/>
    <col min="2818" max="2818" width="9.7109375" style="1" customWidth="1"/>
    <col min="2819" max="2819" width="8.42578125" style="1" customWidth="1"/>
    <col min="2820" max="2820" width="14" style="1" bestFit="1" customWidth="1"/>
    <col min="2821" max="2821" width="19.7109375" style="1" customWidth="1"/>
    <col min="2822" max="2822" width="23.140625" style="1" customWidth="1"/>
    <col min="2823" max="2823" width="9.140625" style="1"/>
    <col min="2824" max="2825" width="17.42578125" style="1" bestFit="1" customWidth="1"/>
    <col min="2826" max="3068" width="9.140625" style="1"/>
    <col min="3069" max="3069" width="8.7109375" style="1" customWidth="1"/>
    <col min="3070" max="3070" width="12" style="1" customWidth="1"/>
    <col min="3071" max="3071" width="15" style="1" customWidth="1"/>
    <col min="3072" max="3072" width="34.42578125" style="1" customWidth="1"/>
    <col min="3073" max="3073" width="15.7109375" style="1" bestFit="1" customWidth="1"/>
    <col min="3074" max="3074" width="9.7109375" style="1" customWidth="1"/>
    <col min="3075" max="3075" width="8.42578125" style="1" customWidth="1"/>
    <col min="3076" max="3076" width="14" style="1" bestFit="1" customWidth="1"/>
    <col min="3077" max="3077" width="19.7109375" style="1" customWidth="1"/>
    <col min="3078" max="3078" width="23.140625" style="1" customWidth="1"/>
    <col min="3079" max="3079" width="9.140625" style="1"/>
    <col min="3080" max="3081" width="17.42578125" style="1" bestFit="1" customWidth="1"/>
    <col min="3082" max="3324" width="9.140625" style="1"/>
    <col min="3325" max="3325" width="8.7109375" style="1" customWidth="1"/>
    <col min="3326" max="3326" width="12" style="1" customWidth="1"/>
    <col min="3327" max="3327" width="15" style="1" customWidth="1"/>
    <col min="3328" max="3328" width="34.42578125" style="1" customWidth="1"/>
    <col min="3329" max="3329" width="15.7109375" style="1" bestFit="1" customWidth="1"/>
    <col min="3330" max="3330" width="9.7109375" style="1" customWidth="1"/>
    <col min="3331" max="3331" width="8.42578125" style="1" customWidth="1"/>
    <col min="3332" max="3332" width="14" style="1" bestFit="1" customWidth="1"/>
    <col min="3333" max="3333" width="19.7109375" style="1" customWidth="1"/>
    <col min="3334" max="3334" width="23.140625" style="1" customWidth="1"/>
    <col min="3335" max="3335" width="9.140625" style="1"/>
    <col min="3336" max="3337" width="17.42578125" style="1" bestFit="1" customWidth="1"/>
    <col min="3338" max="3580" width="9.140625" style="1"/>
    <col min="3581" max="3581" width="8.7109375" style="1" customWidth="1"/>
    <col min="3582" max="3582" width="12" style="1" customWidth="1"/>
    <col min="3583" max="3583" width="15" style="1" customWidth="1"/>
    <col min="3584" max="3584" width="34.42578125" style="1" customWidth="1"/>
    <col min="3585" max="3585" width="15.7109375" style="1" bestFit="1" customWidth="1"/>
    <col min="3586" max="3586" width="9.7109375" style="1" customWidth="1"/>
    <col min="3587" max="3587" width="8.42578125" style="1" customWidth="1"/>
    <col min="3588" max="3588" width="14" style="1" bestFit="1" customWidth="1"/>
    <col min="3589" max="3589" width="19.7109375" style="1" customWidth="1"/>
    <col min="3590" max="3590" width="23.140625" style="1" customWidth="1"/>
    <col min="3591" max="3591" width="9.140625" style="1"/>
    <col min="3592" max="3593" width="17.42578125" style="1" bestFit="1" customWidth="1"/>
    <col min="3594" max="3836" width="9.140625" style="1"/>
    <col min="3837" max="3837" width="8.7109375" style="1" customWidth="1"/>
    <col min="3838" max="3838" width="12" style="1" customWidth="1"/>
    <col min="3839" max="3839" width="15" style="1" customWidth="1"/>
    <col min="3840" max="3840" width="34.42578125" style="1" customWidth="1"/>
    <col min="3841" max="3841" width="15.7109375" style="1" bestFit="1" customWidth="1"/>
    <col min="3842" max="3842" width="9.7109375" style="1" customWidth="1"/>
    <col min="3843" max="3843" width="8.42578125" style="1" customWidth="1"/>
    <col min="3844" max="3844" width="14" style="1" bestFit="1" customWidth="1"/>
    <col min="3845" max="3845" width="19.7109375" style="1" customWidth="1"/>
    <col min="3846" max="3846" width="23.140625" style="1" customWidth="1"/>
    <col min="3847" max="3847" width="9.140625" style="1"/>
    <col min="3848" max="3849" width="17.42578125" style="1" bestFit="1" customWidth="1"/>
    <col min="3850" max="4092" width="9.140625" style="1"/>
    <col min="4093" max="4093" width="8.7109375" style="1" customWidth="1"/>
    <col min="4094" max="4094" width="12" style="1" customWidth="1"/>
    <col min="4095" max="4095" width="15" style="1" customWidth="1"/>
    <col min="4096" max="4096" width="34.42578125" style="1" customWidth="1"/>
    <col min="4097" max="4097" width="15.7109375" style="1" bestFit="1" customWidth="1"/>
    <col min="4098" max="4098" width="9.7109375" style="1" customWidth="1"/>
    <col min="4099" max="4099" width="8.42578125" style="1" customWidth="1"/>
    <col min="4100" max="4100" width="14" style="1" bestFit="1" customWidth="1"/>
    <col min="4101" max="4101" width="19.7109375" style="1" customWidth="1"/>
    <col min="4102" max="4102" width="23.140625" style="1" customWidth="1"/>
    <col min="4103" max="4103" width="9.140625" style="1"/>
    <col min="4104" max="4105" width="17.42578125" style="1" bestFit="1" customWidth="1"/>
    <col min="4106" max="4348" width="9.140625" style="1"/>
    <col min="4349" max="4349" width="8.7109375" style="1" customWidth="1"/>
    <col min="4350" max="4350" width="12" style="1" customWidth="1"/>
    <col min="4351" max="4351" width="15" style="1" customWidth="1"/>
    <col min="4352" max="4352" width="34.42578125" style="1" customWidth="1"/>
    <col min="4353" max="4353" width="15.7109375" style="1" bestFit="1" customWidth="1"/>
    <col min="4354" max="4354" width="9.7109375" style="1" customWidth="1"/>
    <col min="4355" max="4355" width="8.42578125" style="1" customWidth="1"/>
    <col min="4356" max="4356" width="14" style="1" bestFit="1" customWidth="1"/>
    <col min="4357" max="4357" width="19.7109375" style="1" customWidth="1"/>
    <col min="4358" max="4358" width="23.140625" style="1" customWidth="1"/>
    <col min="4359" max="4359" width="9.140625" style="1"/>
    <col min="4360" max="4361" width="17.42578125" style="1" bestFit="1" customWidth="1"/>
    <col min="4362" max="4604" width="9.140625" style="1"/>
    <col min="4605" max="4605" width="8.7109375" style="1" customWidth="1"/>
    <col min="4606" max="4606" width="12" style="1" customWidth="1"/>
    <col min="4607" max="4607" width="15" style="1" customWidth="1"/>
    <col min="4608" max="4608" width="34.42578125" style="1" customWidth="1"/>
    <col min="4609" max="4609" width="15.7109375" style="1" bestFit="1" customWidth="1"/>
    <col min="4610" max="4610" width="9.7109375" style="1" customWidth="1"/>
    <col min="4611" max="4611" width="8.42578125" style="1" customWidth="1"/>
    <col min="4612" max="4612" width="14" style="1" bestFit="1" customWidth="1"/>
    <col min="4613" max="4613" width="19.7109375" style="1" customWidth="1"/>
    <col min="4614" max="4614" width="23.140625" style="1" customWidth="1"/>
    <col min="4615" max="4615" width="9.140625" style="1"/>
    <col min="4616" max="4617" width="17.42578125" style="1" bestFit="1" customWidth="1"/>
    <col min="4618" max="4860" width="9.140625" style="1"/>
    <col min="4861" max="4861" width="8.7109375" style="1" customWidth="1"/>
    <col min="4862" max="4862" width="12" style="1" customWidth="1"/>
    <col min="4863" max="4863" width="15" style="1" customWidth="1"/>
    <col min="4864" max="4864" width="34.42578125" style="1" customWidth="1"/>
    <col min="4865" max="4865" width="15.7109375" style="1" bestFit="1" customWidth="1"/>
    <col min="4866" max="4866" width="9.7109375" style="1" customWidth="1"/>
    <col min="4867" max="4867" width="8.42578125" style="1" customWidth="1"/>
    <col min="4868" max="4868" width="14" style="1" bestFit="1" customWidth="1"/>
    <col min="4869" max="4869" width="19.7109375" style="1" customWidth="1"/>
    <col min="4870" max="4870" width="23.140625" style="1" customWidth="1"/>
    <col min="4871" max="4871" width="9.140625" style="1"/>
    <col min="4872" max="4873" width="17.42578125" style="1" bestFit="1" customWidth="1"/>
    <col min="4874" max="5116" width="9.140625" style="1"/>
    <col min="5117" max="5117" width="8.7109375" style="1" customWidth="1"/>
    <col min="5118" max="5118" width="12" style="1" customWidth="1"/>
    <col min="5119" max="5119" width="15" style="1" customWidth="1"/>
    <col min="5120" max="5120" width="34.42578125" style="1" customWidth="1"/>
    <col min="5121" max="5121" width="15.7109375" style="1" bestFit="1" customWidth="1"/>
    <col min="5122" max="5122" width="9.7109375" style="1" customWidth="1"/>
    <col min="5123" max="5123" width="8.42578125" style="1" customWidth="1"/>
    <col min="5124" max="5124" width="14" style="1" bestFit="1" customWidth="1"/>
    <col min="5125" max="5125" width="19.7109375" style="1" customWidth="1"/>
    <col min="5126" max="5126" width="23.140625" style="1" customWidth="1"/>
    <col min="5127" max="5127" width="9.140625" style="1"/>
    <col min="5128" max="5129" width="17.42578125" style="1" bestFit="1" customWidth="1"/>
    <col min="5130" max="5372" width="9.140625" style="1"/>
    <col min="5373" max="5373" width="8.7109375" style="1" customWidth="1"/>
    <col min="5374" max="5374" width="12" style="1" customWidth="1"/>
    <col min="5375" max="5375" width="15" style="1" customWidth="1"/>
    <col min="5376" max="5376" width="34.42578125" style="1" customWidth="1"/>
    <col min="5377" max="5377" width="15.7109375" style="1" bestFit="1" customWidth="1"/>
    <col min="5378" max="5378" width="9.7109375" style="1" customWidth="1"/>
    <col min="5379" max="5379" width="8.42578125" style="1" customWidth="1"/>
    <col min="5380" max="5380" width="14" style="1" bestFit="1" customWidth="1"/>
    <col min="5381" max="5381" width="19.7109375" style="1" customWidth="1"/>
    <col min="5382" max="5382" width="23.140625" style="1" customWidth="1"/>
    <col min="5383" max="5383" width="9.140625" style="1"/>
    <col min="5384" max="5385" width="17.42578125" style="1" bestFit="1" customWidth="1"/>
    <col min="5386" max="5628" width="9.140625" style="1"/>
    <col min="5629" max="5629" width="8.7109375" style="1" customWidth="1"/>
    <col min="5630" max="5630" width="12" style="1" customWidth="1"/>
    <col min="5631" max="5631" width="15" style="1" customWidth="1"/>
    <col min="5632" max="5632" width="34.42578125" style="1" customWidth="1"/>
    <col min="5633" max="5633" width="15.7109375" style="1" bestFit="1" customWidth="1"/>
    <col min="5634" max="5634" width="9.7109375" style="1" customWidth="1"/>
    <col min="5635" max="5635" width="8.42578125" style="1" customWidth="1"/>
    <col min="5636" max="5636" width="14" style="1" bestFit="1" customWidth="1"/>
    <col min="5637" max="5637" width="19.7109375" style="1" customWidth="1"/>
    <col min="5638" max="5638" width="23.140625" style="1" customWidth="1"/>
    <col min="5639" max="5639" width="9.140625" style="1"/>
    <col min="5640" max="5641" width="17.42578125" style="1" bestFit="1" customWidth="1"/>
    <col min="5642" max="5884" width="9.140625" style="1"/>
    <col min="5885" max="5885" width="8.7109375" style="1" customWidth="1"/>
    <col min="5886" max="5886" width="12" style="1" customWidth="1"/>
    <col min="5887" max="5887" width="15" style="1" customWidth="1"/>
    <col min="5888" max="5888" width="34.42578125" style="1" customWidth="1"/>
    <col min="5889" max="5889" width="15.7109375" style="1" bestFit="1" customWidth="1"/>
    <col min="5890" max="5890" width="9.7109375" style="1" customWidth="1"/>
    <col min="5891" max="5891" width="8.42578125" style="1" customWidth="1"/>
    <col min="5892" max="5892" width="14" style="1" bestFit="1" customWidth="1"/>
    <col min="5893" max="5893" width="19.7109375" style="1" customWidth="1"/>
    <col min="5894" max="5894" width="23.140625" style="1" customWidth="1"/>
    <col min="5895" max="5895" width="9.140625" style="1"/>
    <col min="5896" max="5897" width="17.42578125" style="1" bestFit="1" customWidth="1"/>
    <col min="5898" max="6140" width="9.140625" style="1"/>
    <col min="6141" max="6141" width="8.7109375" style="1" customWidth="1"/>
    <col min="6142" max="6142" width="12" style="1" customWidth="1"/>
    <col min="6143" max="6143" width="15" style="1" customWidth="1"/>
    <col min="6144" max="6144" width="34.42578125" style="1" customWidth="1"/>
    <col min="6145" max="6145" width="15.7109375" style="1" bestFit="1" customWidth="1"/>
    <col min="6146" max="6146" width="9.7109375" style="1" customWidth="1"/>
    <col min="6147" max="6147" width="8.42578125" style="1" customWidth="1"/>
    <col min="6148" max="6148" width="14" style="1" bestFit="1" customWidth="1"/>
    <col min="6149" max="6149" width="19.7109375" style="1" customWidth="1"/>
    <col min="6150" max="6150" width="23.140625" style="1" customWidth="1"/>
    <col min="6151" max="6151" width="9.140625" style="1"/>
    <col min="6152" max="6153" width="17.42578125" style="1" bestFit="1" customWidth="1"/>
    <col min="6154" max="6396" width="9.140625" style="1"/>
    <col min="6397" max="6397" width="8.7109375" style="1" customWidth="1"/>
    <col min="6398" max="6398" width="12" style="1" customWidth="1"/>
    <col min="6399" max="6399" width="15" style="1" customWidth="1"/>
    <col min="6400" max="6400" width="34.42578125" style="1" customWidth="1"/>
    <col min="6401" max="6401" width="15.7109375" style="1" bestFit="1" customWidth="1"/>
    <col min="6402" max="6402" width="9.7109375" style="1" customWidth="1"/>
    <col min="6403" max="6403" width="8.42578125" style="1" customWidth="1"/>
    <col min="6404" max="6404" width="14" style="1" bestFit="1" customWidth="1"/>
    <col min="6405" max="6405" width="19.7109375" style="1" customWidth="1"/>
    <col min="6406" max="6406" width="23.140625" style="1" customWidth="1"/>
    <col min="6407" max="6407" width="9.140625" style="1"/>
    <col min="6408" max="6409" width="17.42578125" style="1" bestFit="1" customWidth="1"/>
    <col min="6410" max="6652" width="9.140625" style="1"/>
    <col min="6653" max="6653" width="8.7109375" style="1" customWidth="1"/>
    <col min="6654" max="6654" width="12" style="1" customWidth="1"/>
    <col min="6655" max="6655" width="15" style="1" customWidth="1"/>
    <col min="6656" max="6656" width="34.42578125" style="1" customWidth="1"/>
    <col min="6657" max="6657" width="15.7109375" style="1" bestFit="1" customWidth="1"/>
    <col min="6658" max="6658" width="9.7109375" style="1" customWidth="1"/>
    <col min="6659" max="6659" width="8.42578125" style="1" customWidth="1"/>
    <col min="6660" max="6660" width="14" style="1" bestFit="1" customWidth="1"/>
    <col min="6661" max="6661" width="19.7109375" style="1" customWidth="1"/>
    <col min="6662" max="6662" width="23.140625" style="1" customWidth="1"/>
    <col min="6663" max="6663" width="9.140625" style="1"/>
    <col min="6664" max="6665" width="17.42578125" style="1" bestFit="1" customWidth="1"/>
    <col min="6666" max="6908" width="9.140625" style="1"/>
    <col min="6909" max="6909" width="8.7109375" style="1" customWidth="1"/>
    <col min="6910" max="6910" width="12" style="1" customWidth="1"/>
    <col min="6911" max="6911" width="15" style="1" customWidth="1"/>
    <col min="6912" max="6912" width="34.42578125" style="1" customWidth="1"/>
    <col min="6913" max="6913" width="15.7109375" style="1" bestFit="1" customWidth="1"/>
    <col min="6914" max="6914" width="9.7109375" style="1" customWidth="1"/>
    <col min="6915" max="6915" width="8.42578125" style="1" customWidth="1"/>
    <col min="6916" max="6916" width="14" style="1" bestFit="1" customWidth="1"/>
    <col min="6917" max="6917" width="19.7109375" style="1" customWidth="1"/>
    <col min="6918" max="6918" width="23.140625" style="1" customWidth="1"/>
    <col min="6919" max="6919" width="9.140625" style="1"/>
    <col min="6920" max="6921" width="17.42578125" style="1" bestFit="1" customWidth="1"/>
    <col min="6922" max="7164" width="9.140625" style="1"/>
    <col min="7165" max="7165" width="8.7109375" style="1" customWidth="1"/>
    <col min="7166" max="7166" width="12" style="1" customWidth="1"/>
    <col min="7167" max="7167" width="15" style="1" customWidth="1"/>
    <col min="7168" max="7168" width="34.42578125" style="1" customWidth="1"/>
    <col min="7169" max="7169" width="15.7109375" style="1" bestFit="1" customWidth="1"/>
    <col min="7170" max="7170" width="9.7109375" style="1" customWidth="1"/>
    <col min="7171" max="7171" width="8.42578125" style="1" customWidth="1"/>
    <col min="7172" max="7172" width="14" style="1" bestFit="1" customWidth="1"/>
    <col min="7173" max="7173" width="19.7109375" style="1" customWidth="1"/>
    <col min="7174" max="7174" width="23.140625" style="1" customWidth="1"/>
    <col min="7175" max="7175" width="9.140625" style="1"/>
    <col min="7176" max="7177" width="17.42578125" style="1" bestFit="1" customWidth="1"/>
    <col min="7178" max="7420" width="9.140625" style="1"/>
    <col min="7421" max="7421" width="8.7109375" style="1" customWidth="1"/>
    <col min="7422" max="7422" width="12" style="1" customWidth="1"/>
    <col min="7423" max="7423" width="15" style="1" customWidth="1"/>
    <col min="7424" max="7424" width="34.42578125" style="1" customWidth="1"/>
    <col min="7425" max="7425" width="15.7109375" style="1" bestFit="1" customWidth="1"/>
    <col min="7426" max="7426" width="9.7109375" style="1" customWidth="1"/>
    <col min="7427" max="7427" width="8.42578125" style="1" customWidth="1"/>
    <col min="7428" max="7428" width="14" style="1" bestFit="1" customWidth="1"/>
    <col min="7429" max="7429" width="19.7109375" style="1" customWidth="1"/>
    <col min="7430" max="7430" width="23.140625" style="1" customWidth="1"/>
    <col min="7431" max="7431" width="9.140625" style="1"/>
    <col min="7432" max="7433" width="17.42578125" style="1" bestFit="1" customWidth="1"/>
    <col min="7434" max="7676" width="9.140625" style="1"/>
    <col min="7677" max="7677" width="8.7109375" style="1" customWidth="1"/>
    <col min="7678" max="7678" width="12" style="1" customWidth="1"/>
    <col min="7679" max="7679" width="15" style="1" customWidth="1"/>
    <col min="7680" max="7680" width="34.42578125" style="1" customWidth="1"/>
    <col min="7681" max="7681" width="15.7109375" style="1" bestFit="1" customWidth="1"/>
    <col min="7682" max="7682" width="9.7109375" style="1" customWidth="1"/>
    <col min="7683" max="7683" width="8.42578125" style="1" customWidth="1"/>
    <col min="7684" max="7684" width="14" style="1" bestFit="1" customWidth="1"/>
    <col min="7685" max="7685" width="19.7109375" style="1" customWidth="1"/>
    <col min="7686" max="7686" width="23.140625" style="1" customWidth="1"/>
    <col min="7687" max="7687" width="9.140625" style="1"/>
    <col min="7688" max="7689" width="17.42578125" style="1" bestFit="1" customWidth="1"/>
    <col min="7690" max="7932" width="9.140625" style="1"/>
    <col min="7933" max="7933" width="8.7109375" style="1" customWidth="1"/>
    <col min="7934" max="7934" width="12" style="1" customWidth="1"/>
    <col min="7935" max="7935" width="15" style="1" customWidth="1"/>
    <col min="7936" max="7936" width="34.42578125" style="1" customWidth="1"/>
    <col min="7937" max="7937" width="15.7109375" style="1" bestFit="1" customWidth="1"/>
    <col min="7938" max="7938" width="9.7109375" style="1" customWidth="1"/>
    <col min="7939" max="7939" width="8.42578125" style="1" customWidth="1"/>
    <col min="7940" max="7940" width="14" style="1" bestFit="1" customWidth="1"/>
    <col min="7941" max="7941" width="19.7109375" style="1" customWidth="1"/>
    <col min="7942" max="7942" width="23.140625" style="1" customWidth="1"/>
    <col min="7943" max="7943" width="9.140625" style="1"/>
    <col min="7944" max="7945" width="17.42578125" style="1" bestFit="1" customWidth="1"/>
    <col min="7946" max="8188" width="9.140625" style="1"/>
    <col min="8189" max="8189" width="8.7109375" style="1" customWidth="1"/>
    <col min="8190" max="8190" width="12" style="1" customWidth="1"/>
    <col min="8191" max="8191" width="15" style="1" customWidth="1"/>
    <col min="8192" max="8192" width="34.42578125" style="1" customWidth="1"/>
    <col min="8193" max="8193" width="15.7109375" style="1" bestFit="1" customWidth="1"/>
    <col min="8194" max="8194" width="9.7109375" style="1" customWidth="1"/>
    <col min="8195" max="8195" width="8.42578125" style="1" customWidth="1"/>
    <col min="8196" max="8196" width="14" style="1" bestFit="1" customWidth="1"/>
    <col min="8197" max="8197" width="19.7109375" style="1" customWidth="1"/>
    <col min="8198" max="8198" width="23.140625" style="1" customWidth="1"/>
    <col min="8199" max="8199" width="9.140625" style="1"/>
    <col min="8200" max="8201" width="17.42578125" style="1" bestFit="1" customWidth="1"/>
    <col min="8202" max="8444" width="9.140625" style="1"/>
    <col min="8445" max="8445" width="8.7109375" style="1" customWidth="1"/>
    <col min="8446" max="8446" width="12" style="1" customWidth="1"/>
    <col min="8447" max="8447" width="15" style="1" customWidth="1"/>
    <col min="8448" max="8448" width="34.42578125" style="1" customWidth="1"/>
    <col min="8449" max="8449" width="15.7109375" style="1" bestFit="1" customWidth="1"/>
    <col min="8450" max="8450" width="9.7109375" style="1" customWidth="1"/>
    <col min="8451" max="8451" width="8.42578125" style="1" customWidth="1"/>
    <col min="8452" max="8452" width="14" style="1" bestFit="1" customWidth="1"/>
    <col min="8453" max="8453" width="19.7109375" style="1" customWidth="1"/>
    <col min="8454" max="8454" width="23.140625" style="1" customWidth="1"/>
    <col min="8455" max="8455" width="9.140625" style="1"/>
    <col min="8456" max="8457" width="17.42578125" style="1" bestFit="1" customWidth="1"/>
    <col min="8458" max="8700" width="9.140625" style="1"/>
    <col min="8701" max="8701" width="8.7109375" style="1" customWidth="1"/>
    <col min="8702" max="8702" width="12" style="1" customWidth="1"/>
    <col min="8703" max="8703" width="15" style="1" customWidth="1"/>
    <col min="8704" max="8704" width="34.42578125" style="1" customWidth="1"/>
    <col min="8705" max="8705" width="15.7109375" style="1" bestFit="1" customWidth="1"/>
    <col min="8706" max="8706" width="9.7109375" style="1" customWidth="1"/>
    <col min="8707" max="8707" width="8.42578125" style="1" customWidth="1"/>
    <col min="8708" max="8708" width="14" style="1" bestFit="1" customWidth="1"/>
    <col min="8709" max="8709" width="19.7109375" style="1" customWidth="1"/>
    <col min="8710" max="8710" width="23.140625" style="1" customWidth="1"/>
    <col min="8711" max="8711" width="9.140625" style="1"/>
    <col min="8712" max="8713" width="17.42578125" style="1" bestFit="1" customWidth="1"/>
    <col min="8714" max="8956" width="9.140625" style="1"/>
    <col min="8957" max="8957" width="8.7109375" style="1" customWidth="1"/>
    <col min="8958" max="8958" width="12" style="1" customWidth="1"/>
    <col min="8959" max="8959" width="15" style="1" customWidth="1"/>
    <col min="8960" max="8960" width="34.42578125" style="1" customWidth="1"/>
    <col min="8961" max="8961" width="15.7109375" style="1" bestFit="1" customWidth="1"/>
    <col min="8962" max="8962" width="9.7109375" style="1" customWidth="1"/>
    <col min="8963" max="8963" width="8.42578125" style="1" customWidth="1"/>
    <col min="8964" max="8964" width="14" style="1" bestFit="1" customWidth="1"/>
    <col min="8965" max="8965" width="19.7109375" style="1" customWidth="1"/>
    <col min="8966" max="8966" width="23.140625" style="1" customWidth="1"/>
    <col min="8967" max="8967" width="9.140625" style="1"/>
    <col min="8968" max="8969" width="17.42578125" style="1" bestFit="1" customWidth="1"/>
    <col min="8970" max="9212" width="9.140625" style="1"/>
    <col min="9213" max="9213" width="8.7109375" style="1" customWidth="1"/>
    <col min="9214" max="9214" width="12" style="1" customWidth="1"/>
    <col min="9215" max="9215" width="15" style="1" customWidth="1"/>
    <col min="9216" max="9216" width="34.42578125" style="1" customWidth="1"/>
    <col min="9217" max="9217" width="15.7109375" style="1" bestFit="1" customWidth="1"/>
    <col min="9218" max="9218" width="9.7109375" style="1" customWidth="1"/>
    <col min="9219" max="9219" width="8.42578125" style="1" customWidth="1"/>
    <col min="9220" max="9220" width="14" style="1" bestFit="1" customWidth="1"/>
    <col min="9221" max="9221" width="19.7109375" style="1" customWidth="1"/>
    <col min="9222" max="9222" width="23.140625" style="1" customWidth="1"/>
    <col min="9223" max="9223" width="9.140625" style="1"/>
    <col min="9224" max="9225" width="17.42578125" style="1" bestFit="1" customWidth="1"/>
    <col min="9226" max="9468" width="9.140625" style="1"/>
    <col min="9469" max="9469" width="8.7109375" style="1" customWidth="1"/>
    <col min="9470" max="9470" width="12" style="1" customWidth="1"/>
    <col min="9471" max="9471" width="15" style="1" customWidth="1"/>
    <col min="9472" max="9472" width="34.42578125" style="1" customWidth="1"/>
    <col min="9473" max="9473" width="15.7109375" style="1" bestFit="1" customWidth="1"/>
    <col min="9474" max="9474" width="9.7109375" style="1" customWidth="1"/>
    <col min="9475" max="9475" width="8.42578125" style="1" customWidth="1"/>
    <col min="9476" max="9476" width="14" style="1" bestFit="1" customWidth="1"/>
    <col min="9477" max="9477" width="19.7109375" style="1" customWidth="1"/>
    <col min="9478" max="9478" width="23.140625" style="1" customWidth="1"/>
    <col min="9479" max="9479" width="9.140625" style="1"/>
    <col min="9480" max="9481" width="17.42578125" style="1" bestFit="1" customWidth="1"/>
    <col min="9482" max="9724" width="9.140625" style="1"/>
    <col min="9725" max="9725" width="8.7109375" style="1" customWidth="1"/>
    <col min="9726" max="9726" width="12" style="1" customWidth="1"/>
    <col min="9727" max="9727" width="15" style="1" customWidth="1"/>
    <col min="9728" max="9728" width="34.42578125" style="1" customWidth="1"/>
    <col min="9729" max="9729" width="15.7109375" style="1" bestFit="1" customWidth="1"/>
    <col min="9730" max="9730" width="9.7109375" style="1" customWidth="1"/>
    <col min="9731" max="9731" width="8.42578125" style="1" customWidth="1"/>
    <col min="9732" max="9732" width="14" style="1" bestFit="1" customWidth="1"/>
    <col min="9733" max="9733" width="19.7109375" style="1" customWidth="1"/>
    <col min="9734" max="9734" width="23.140625" style="1" customWidth="1"/>
    <col min="9735" max="9735" width="9.140625" style="1"/>
    <col min="9736" max="9737" width="17.42578125" style="1" bestFit="1" customWidth="1"/>
    <col min="9738" max="9980" width="9.140625" style="1"/>
    <col min="9981" max="9981" width="8.7109375" style="1" customWidth="1"/>
    <col min="9982" max="9982" width="12" style="1" customWidth="1"/>
    <col min="9983" max="9983" width="15" style="1" customWidth="1"/>
    <col min="9984" max="9984" width="34.42578125" style="1" customWidth="1"/>
    <col min="9985" max="9985" width="15.7109375" style="1" bestFit="1" customWidth="1"/>
    <col min="9986" max="9986" width="9.7109375" style="1" customWidth="1"/>
    <col min="9987" max="9987" width="8.42578125" style="1" customWidth="1"/>
    <col min="9988" max="9988" width="14" style="1" bestFit="1" customWidth="1"/>
    <col min="9989" max="9989" width="19.7109375" style="1" customWidth="1"/>
    <col min="9990" max="9990" width="23.140625" style="1" customWidth="1"/>
    <col min="9991" max="9991" width="9.140625" style="1"/>
    <col min="9992" max="9993" width="17.42578125" style="1" bestFit="1" customWidth="1"/>
    <col min="9994" max="10236" width="9.140625" style="1"/>
    <col min="10237" max="10237" width="8.7109375" style="1" customWidth="1"/>
    <col min="10238" max="10238" width="12" style="1" customWidth="1"/>
    <col min="10239" max="10239" width="15" style="1" customWidth="1"/>
    <col min="10240" max="10240" width="34.42578125" style="1" customWidth="1"/>
    <col min="10241" max="10241" width="15.7109375" style="1" bestFit="1" customWidth="1"/>
    <col min="10242" max="10242" width="9.7109375" style="1" customWidth="1"/>
    <col min="10243" max="10243" width="8.42578125" style="1" customWidth="1"/>
    <col min="10244" max="10244" width="14" style="1" bestFit="1" customWidth="1"/>
    <col min="10245" max="10245" width="19.7109375" style="1" customWidth="1"/>
    <col min="10246" max="10246" width="23.140625" style="1" customWidth="1"/>
    <col min="10247" max="10247" width="9.140625" style="1"/>
    <col min="10248" max="10249" width="17.42578125" style="1" bestFit="1" customWidth="1"/>
    <col min="10250" max="10492" width="9.140625" style="1"/>
    <col min="10493" max="10493" width="8.7109375" style="1" customWidth="1"/>
    <col min="10494" max="10494" width="12" style="1" customWidth="1"/>
    <col min="10495" max="10495" width="15" style="1" customWidth="1"/>
    <col min="10496" max="10496" width="34.42578125" style="1" customWidth="1"/>
    <col min="10497" max="10497" width="15.7109375" style="1" bestFit="1" customWidth="1"/>
    <col min="10498" max="10498" width="9.7109375" style="1" customWidth="1"/>
    <col min="10499" max="10499" width="8.42578125" style="1" customWidth="1"/>
    <col min="10500" max="10500" width="14" style="1" bestFit="1" customWidth="1"/>
    <col min="10501" max="10501" width="19.7109375" style="1" customWidth="1"/>
    <col min="10502" max="10502" width="23.140625" style="1" customWidth="1"/>
    <col min="10503" max="10503" width="9.140625" style="1"/>
    <col min="10504" max="10505" width="17.42578125" style="1" bestFit="1" customWidth="1"/>
    <col min="10506" max="10748" width="9.140625" style="1"/>
    <col min="10749" max="10749" width="8.7109375" style="1" customWidth="1"/>
    <col min="10750" max="10750" width="12" style="1" customWidth="1"/>
    <col min="10751" max="10751" width="15" style="1" customWidth="1"/>
    <col min="10752" max="10752" width="34.42578125" style="1" customWidth="1"/>
    <col min="10753" max="10753" width="15.7109375" style="1" bestFit="1" customWidth="1"/>
    <col min="10754" max="10754" width="9.7109375" style="1" customWidth="1"/>
    <col min="10755" max="10755" width="8.42578125" style="1" customWidth="1"/>
    <col min="10756" max="10756" width="14" style="1" bestFit="1" customWidth="1"/>
    <col min="10757" max="10757" width="19.7109375" style="1" customWidth="1"/>
    <col min="10758" max="10758" width="23.140625" style="1" customWidth="1"/>
    <col min="10759" max="10759" width="9.140625" style="1"/>
    <col min="10760" max="10761" width="17.42578125" style="1" bestFit="1" customWidth="1"/>
    <col min="10762" max="11004" width="9.140625" style="1"/>
    <col min="11005" max="11005" width="8.7109375" style="1" customWidth="1"/>
    <col min="11006" max="11006" width="12" style="1" customWidth="1"/>
    <col min="11007" max="11007" width="15" style="1" customWidth="1"/>
    <col min="11008" max="11008" width="34.42578125" style="1" customWidth="1"/>
    <col min="11009" max="11009" width="15.7109375" style="1" bestFit="1" customWidth="1"/>
    <col min="11010" max="11010" width="9.7109375" style="1" customWidth="1"/>
    <col min="11011" max="11011" width="8.42578125" style="1" customWidth="1"/>
    <col min="11012" max="11012" width="14" style="1" bestFit="1" customWidth="1"/>
    <col min="11013" max="11013" width="19.7109375" style="1" customWidth="1"/>
    <col min="11014" max="11014" width="23.140625" style="1" customWidth="1"/>
    <col min="11015" max="11015" width="9.140625" style="1"/>
    <col min="11016" max="11017" width="17.42578125" style="1" bestFit="1" customWidth="1"/>
    <col min="11018" max="11260" width="9.140625" style="1"/>
    <col min="11261" max="11261" width="8.7109375" style="1" customWidth="1"/>
    <col min="11262" max="11262" width="12" style="1" customWidth="1"/>
    <col min="11263" max="11263" width="15" style="1" customWidth="1"/>
    <col min="11264" max="11264" width="34.42578125" style="1" customWidth="1"/>
    <col min="11265" max="11265" width="15.7109375" style="1" bestFit="1" customWidth="1"/>
    <col min="11266" max="11266" width="9.7109375" style="1" customWidth="1"/>
    <col min="11267" max="11267" width="8.42578125" style="1" customWidth="1"/>
    <col min="11268" max="11268" width="14" style="1" bestFit="1" customWidth="1"/>
    <col min="11269" max="11269" width="19.7109375" style="1" customWidth="1"/>
    <col min="11270" max="11270" width="23.140625" style="1" customWidth="1"/>
    <col min="11271" max="11271" width="9.140625" style="1"/>
    <col min="11272" max="11273" width="17.42578125" style="1" bestFit="1" customWidth="1"/>
    <col min="11274" max="11516" width="9.140625" style="1"/>
    <col min="11517" max="11517" width="8.7109375" style="1" customWidth="1"/>
    <col min="11518" max="11518" width="12" style="1" customWidth="1"/>
    <col min="11519" max="11519" width="15" style="1" customWidth="1"/>
    <col min="11520" max="11520" width="34.42578125" style="1" customWidth="1"/>
    <col min="11521" max="11521" width="15.7109375" style="1" bestFit="1" customWidth="1"/>
    <col min="11522" max="11522" width="9.7109375" style="1" customWidth="1"/>
    <col min="11523" max="11523" width="8.42578125" style="1" customWidth="1"/>
    <col min="11524" max="11524" width="14" style="1" bestFit="1" customWidth="1"/>
    <col min="11525" max="11525" width="19.7109375" style="1" customWidth="1"/>
    <col min="11526" max="11526" width="23.140625" style="1" customWidth="1"/>
    <col min="11527" max="11527" width="9.140625" style="1"/>
    <col min="11528" max="11529" width="17.42578125" style="1" bestFit="1" customWidth="1"/>
    <col min="11530" max="11772" width="9.140625" style="1"/>
    <col min="11773" max="11773" width="8.7109375" style="1" customWidth="1"/>
    <col min="11774" max="11774" width="12" style="1" customWidth="1"/>
    <col min="11775" max="11775" width="15" style="1" customWidth="1"/>
    <col min="11776" max="11776" width="34.42578125" style="1" customWidth="1"/>
    <col min="11777" max="11777" width="15.7109375" style="1" bestFit="1" customWidth="1"/>
    <col min="11778" max="11778" width="9.7109375" style="1" customWidth="1"/>
    <col min="11779" max="11779" width="8.42578125" style="1" customWidth="1"/>
    <col min="11780" max="11780" width="14" style="1" bestFit="1" customWidth="1"/>
    <col min="11781" max="11781" width="19.7109375" style="1" customWidth="1"/>
    <col min="11782" max="11782" width="23.140625" style="1" customWidth="1"/>
    <col min="11783" max="11783" width="9.140625" style="1"/>
    <col min="11784" max="11785" width="17.42578125" style="1" bestFit="1" customWidth="1"/>
    <col min="11786" max="12028" width="9.140625" style="1"/>
    <col min="12029" max="12029" width="8.7109375" style="1" customWidth="1"/>
    <col min="12030" max="12030" width="12" style="1" customWidth="1"/>
    <col min="12031" max="12031" width="15" style="1" customWidth="1"/>
    <col min="12032" max="12032" width="34.42578125" style="1" customWidth="1"/>
    <col min="12033" max="12033" width="15.7109375" style="1" bestFit="1" customWidth="1"/>
    <col min="12034" max="12034" width="9.7109375" style="1" customWidth="1"/>
    <col min="12035" max="12035" width="8.42578125" style="1" customWidth="1"/>
    <col min="12036" max="12036" width="14" style="1" bestFit="1" customWidth="1"/>
    <col min="12037" max="12037" width="19.7109375" style="1" customWidth="1"/>
    <col min="12038" max="12038" width="23.140625" style="1" customWidth="1"/>
    <col min="12039" max="12039" width="9.140625" style="1"/>
    <col min="12040" max="12041" width="17.42578125" style="1" bestFit="1" customWidth="1"/>
    <col min="12042" max="12284" width="9.140625" style="1"/>
    <col min="12285" max="12285" width="8.7109375" style="1" customWidth="1"/>
    <col min="12286" max="12286" width="12" style="1" customWidth="1"/>
    <col min="12287" max="12287" width="15" style="1" customWidth="1"/>
    <col min="12288" max="12288" width="34.42578125" style="1" customWidth="1"/>
    <col min="12289" max="12289" width="15.7109375" style="1" bestFit="1" customWidth="1"/>
    <col min="12290" max="12290" width="9.7109375" style="1" customWidth="1"/>
    <col min="12291" max="12291" width="8.42578125" style="1" customWidth="1"/>
    <col min="12292" max="12292" width="14" style="1" bestFit="1" customWidth="1"/>
    <col min="12293" max="12293" width="19.7109375" style="1" customWidth="1"/>
    <col min="12294" max="12294" width="23.140625" style="1" customWidth="1"/>
    <col min="12295" max="12295" width="9.140625" style="1"/>
    <col min="12296" max="12297" width="17.42578125" style="1" bestFit="1" customWidth="1"/>
    <col min="12298" max="12540" width="9.140625" style="1"/>
    <col min="12541" max="12541" width="8.7109375" style="1" customWidth="1"/>
    <col min="12542" max="12542" width="12" style="1" customWidth="1"/>
    <col min="12543" max="12543" width="15" style="1" customWidth="1"/>
    <col min="12544" max="12544" width="34.42578125" style="1" customWidth="1"/>
    <col min="12545" max="12545" width="15.7109375" style="1" bestFit="1" customWidth="1"/>
    <col min="12546" max="12546" width="9.7109375" style="1" customWidth="1"/>
    <col min="12547" max="12547" width="8.42578125" style="1" customWidth="1"/>
    <col min="12548" max="12548" width="14" style="1" bestFit="1" customWidth="1"/>
    <col min="12549" max="12549" width="19.7109375" style="1" customWidth="1"/>
    <col min="12550" max="12550" width="23.140625" style="1" customWidth="1"/>
    <col min="12551" max="12551" width="9.140625" style="1"/>
    <col min="12552" max="12553" width="17.42578125" style="1" bestFit="1" customWidth="1"/>
    <col min="12554" max="12796" width="9.140625" style="1"/>
    <col min="12797" max="12797" width="8.7109375" style="1" customWidth="1"/>
    <col min="12798" max="12798" width="12" style="1" customWidth="1"/>
    <col min="12799" max="12799" width="15" style="1" customWidth="1"/>
    <col min="12800" max="12800" width="34.42578125" style="1" customWidth="1"/>
    <col min="12801" max="12801" width="15.7109375" style="1" bestFit="1" customWidth="1"/>
    <col min="12802" max="12802" width="9.7109375" style="1" customWidth="1"/>
    <col min="12803" max="12803" width="8.42578125" style="1" customWidth="1"/>
    <col min="12804" max="12804" width="14" style="1" bestFit="1" customWidth="1"/>
    <col min="12805" max="12805" width="19.7109375" style="1" customWidth="1"/>
    <col min="12806" max="12806" width="23.140625" style="1" customWidth="1"/>
    <col min="12807" max="12807" width="9.140625" style="1"/>
    <col min="12808" max="12809" width="17.42578125" style="1" bestFit="1" customWidth="1"/>
    <col min="12810" max="13052" width="9.140625" style="1"/>
    <col min="13053" max="13053" width="8.7109375" style="1" customWidth="1"/>
    <col min="13054" max="13054" width="12" style="1" customWidth="1"/>
    <col min="13055" max="13055" width="15" style="1" customWidth="1"/>
    <col min="13056" max="13056" width="34.42578125" style="1" customWidth="1"/>
    <col min="13057" max="13057" width="15.7109375" style="1" bestFit="1" customWidth="1"/>
    <col min="13058" max="13058" width="9.7109375" style="1" customWidth="1"/>
    <col min="13059" max="13059" width="8.42578125" style="1" customWidth="1"/>
    <col min="13060" max="13060" width="14" style="1" bestFit="1" customWidth="1"/>
    <col min="13061" max="13061" width="19.7109375" style="1" customWidth="1"/>
    <col min="13062" max="13062" width="23.140625" style="1" customWidth="1"/>
    <col min="13063" max="13063" width="9.140625" style="1"/>
    <col min="13064" max="13065" width="17.42578125" style="1" bestFit="1" customWidth="1"/>
    <col min="13066" max="13308" width="9.140625" style="1"/>
    <col min="13309" max="13309" width="8.7109375" style="1" customWidth="1"/>
    <col min="13310" max="13310" width="12" style="1" customWidth="1"/>
    <col min="13311" max="13311" width="15" style="1" customWidth="1"/>
    <col min="13312" max="13312" width="34.42578125" style="1" customWidth="1"/>
    <col min="13313" max="13313" width="15.7109375" style="1" bestFit="1" customWidth="1"/>
    <col min="13314" max="13314" width="9.7109375" style="1" customWidth="1"/>
    <col min="13315" max="13315" width="8.42578125" style="1" customWidth="1"/>
    <col min="13316" max="13316" width="14" style="1" bestFit="1" customWidth="1"/>
    <col min="13317" max="13317" width="19.7109375" style="1" customWidth="1"/>
    <col min="13318" max="13318" width="23.140625" style="1" customWidth="1"/>
    <col min="13319" max="13319" width="9.140625" style="1"/>
    <col min="13320" max="13321" width="17.42578125" style="1" bestFit="1" customWidth="1"/>
    <col min="13322" max="13564" width="9.140625" style="1"/>
    <col min="13565" max="13565" width="8.7109375" style="1" customWidth="1"/>
    <col min="13566" max="13566" width="12" style="1" customWidth="1"/>
    <col min="13567" max="13567" width="15" style="1" customWidth="1"/>
    <col min="13568" max="13568" width="34.42578125" style="1" customWidth="1"/>
    <col min="13569" max="13569" width="15.7109375" style="1" bestFit="1" customWidth="1"/>
    <col min="13570" max="13570" width="9.7109375" style="1" customWidth="1"/>
    <col min="13571" max="13571" width="8.42578125" style="1" customWidth="1"/>
    <col min="13572" max="13572" width="14" style="1" bestFit="1" customWidth="1"/>
    <col min="13573" max="13573" width="19.7109375" style="1" customWidth="1"/>
    <col min="13574" max="13574" width="23.140625" style="1" customWidth="1"/>
    <col min="13575" max="13575" width="9.140625" style="1"/>
    <col min="13576" max="13577" width="17.42578125" style="1" bestFit="1" customWidth="1"/>
    <col min="13578" max="13820" width="9.140625" style="1"/>
    <col min="13821" max="13821" width="8.7109375" style="1" customWidth="1"/>
    <col min="13822" max="13822" width="12" style="1" customWidth="1"/>
    <col min="13823" max="13823" width="15" style="1" customWidth="1"/>
    <col min="13824" max="13824" width="34.42578125" style="1" customWidth="1"/>
    <col min="13825" max="13825" width="15.7109375" style="1" bestFit="1" customWidth="1"/>
    <col min="13826" max="13826" width="9.7109375" style="1" customWidth="1"/>
    <col min="13827" max="13827" width="8.42578125" style="1" customWidth="1"/>
    <col min="13828" max="13828" width="14" style="1" bestFit="1" customWidth="1"/>
    <col min="13829" max="13829" width="19.7109375" style="1" customWidth="1"/>
    <col min="13830" max="13830" width="23.140625" style="1" customWidth="1"/>
    <col min="13831" max="13831" width="9.140625" style="1"/>
    <col min="13832" max="13833" width="17.42578125" style="1" bestFit="1" customWidth="1"/>
    <col min="13834" max="14076" width="9.140625" style="1"/>
    <col min="14077" max="14077" width="8.7109375" style="1" customWidth="1"/>
    <col min="14078" max="14078" width="12" style="1" customWidth="1"/>
    <col min="14079" max="14079" width="15" style="1" customWidth="1"/>
    <col min="14080" max="14080" width="34.42578125" style="1" customWidth="1"/>
    <col min="14081" max="14081" width="15.7109375" style="1" bestFit="1" customWidth="1"/>
    <col min="14082" max="14082" width="9.7109375" style="1" customWidth="1"/>
    <col min="14083" max="14083" width="8.42578125" style="1" customWidth="1"/>
    <col min="14084" max="14084" width="14" style="1" bestFit="1" customWidth="1"/>
    <col min="14085" max="14085" width="19.7109375" style="1" customWidth="1"/>
    <col min="14086" max="14086" width="23.140625" style="1" customWidth="1"/>
    <col min="14087" max="14087" width="9.140625" style="1"/>
    <col min="14088" max="14089" width="17.42578125" style="1" bestFit="1" customWidth="1"/>
    <col min="14090" max="14332" width="9.140625" style="1"/>
    <col min="14333" max="14333" width="8.7109375" style="1" customWidth="1"/>
    <col min="14334" max="14334" width="12" style="1" customWidth="1"/>
    <col min="14335" max="14335" width="15" style="1" customWidth="1"/>
    <col min="14336" max="14336" width="34.42578125" style="1" customWidth="1"/>
    <col min="14337" max="14337" width="15.7109375" style="1" bestFit="1" customWidth="1"/>
    <col min="14338" max="14338" width="9.7109375" style="1" customWidth="1"/>
    <col min="14339" max="14339" width="8.42578125" style="1" customWidth="1"/>
    <col min="14340" max="14340" width="14" style="1" bestFit="1" customWidth="1"/>
    <col min="14341" max="14341" width="19.7109375" style="1" customWidth="1"/>
    <col min="14342" max="14342" width="23.140625" style="1" customWidth="1"/>
    <col min="14343" max="14343" width="9.140625" style="1"/>
    <col min="14344" max="14345" width="17.42578125" style="1" bestFit="1" customWidth="1"/>
    <col min="14346" max="14588" width="9.140625" style="1"/>
    <col min="14589" max="14589" width="8.7109375" style="1" customWidth="1"/>
    <col min="14590" max="14590" width="12" style="1" customWidth="1"/>
    <col min="14591" max="14591" width="15" style="1" customWidth="1"/>
    <col min="14592" max="14592" width="34.42578125" style="1" customWidth="1"/>
    <col min="14593" max="14593" width="15.7109375" style="1" bestFit="1" customWidth="1"/>
    <col min="14594" max="14594" width="9.7109375" style="1" customWidth="1"/>
    <col min="14595" max="14595" width="8.42578125" style="1" customWidth="1"/>
    <col min="14596" max="14596" width="14" style="1" bestFit="1" customWidth="1"/>
    <col min="14597" max="14597" width="19.7109375" style="1" customWidth="1"/>
    <col min="14598" max="14598" width="23.140625" style="1" customWidth="1"/>
    <col min="14599" max="14599" width="9.140625" style="1"/>
    <col min="14600" max="14601" width="17.42578125" style="1" bestFit="1" customWidth="1"/>
    <col min="14602" max="14844" width="9.140625" style="1"/>
    <col min="14845" max="14845" width="8.7109375" style="1" customWidth="1"/>
    <col min="14846" max="14846" width="12" style="1" customWidth="1"/>
    <col min="14847" max="14847" width="15" style="1" customWidth="1"/>
    <col min="14848" max="14848" width="34.42578125" style="1" customWidth="1"/>
    <col min="14849" max="14849" width="15.7109375" style="1" bestFit="1" customWidth="1"/>
    <col min="14850" max="14850" width="9.7109375" style="1" customWidth="1"/>
    <col min="14851" max="14851" width="8.42578125" style="1" customWidth="1"/>
    <col min="14852" max="14852" width="14" style="1" bestFit="1" customWidth="1"/>
    <col min="14853" max="14853" width="19.7109375" style="1" customWidth="1"/>
    <col min="14854" max="14854" width="23.140625" style="1" customWidth="1"/>
    <col min="14855" max="14855" width="9.140625" style="1"/>
    <col min="14856" max="14857" width="17.42578125" style="1" bestFit="1" customWidth="1"/>
    <col min="14858" max="15100" width="9.140625" style="1"/>
    <col min="15101" max="15101" width="8.7109375" style="1" customWidth="1"/>
    <col min="15102" max="15102" width="12" style="1" customWidth="1"/>
    <col min="15103" max="15103" width="15" style="1" customWidth="1"/>
    <col min="15104" max="15104" width="34.42578125" style="1" customWidth="1"/>
    <col min="15105" max="15105" width="15.7109375" style="1" bestFit="1" customWidth="1"/>
    <col min="15106" max="15106" width="9.7109375" style="1" customWidth="1"/>
    <col min="15107" max="15107" width="8.42578125" style="1" customWidth="1"/>
    <col min="15108" max="15108" width="14" style="1" bestFit="1" customWidth="1"/>
    <col min="15109" max="15109" width="19.7109375" style="1" customWidth="1"/>
    <col min="15110" max="15110" width="23.140625" style="1" customWidth="1"/>
    <col min="15111" max="15111" width="9.140625" style="1"/>
    <col min="15112" max="15113" width="17.42578125" style="1" bestFit="1" customWidth="1"/>
    <col min="15114" max="15356" width="9.140625" style="1"/>
    <col min="15357" max="15357" width="8.7109375" style="1" customWidth="1"/>
    <col min="15358" max="15358" width="12" style="1" customWidth="1"/>
    <col min="15359" max="15359" width="15" style="1" customWidth="1"/>
    <col min="15360" max="15360" width="34.42578125" style="1" customWidth="1"/>
    <col min="15361" max="15361" width="15.7109375" style="1" bestFit="1" customWidth="1"/>
    <col min="15362" max="15362" width="9.7109375" style="1" customWidth="1"/>
    <col min="15363" max="15363" width="8.42578125" style="1" customWidth="1"/>
    <col min="15364" max="15364" width="14" style="1" bestFit="1" customWidth="1"/>
    <col min="15365" max="15365" width="19.7109375" style="1" customWidth="1"/>
    <col min="15366" max="15366" width="23.140625" style="1" customWidth="1"/>
    <col min="15367" max="15367" width="9.140625" style="1"/>
    <col min="15368" max="15369" width="17.42578125" style="1" bestFit="1" customWidth="1"/>
    <col min="15370" max="15612" width="9.140625" style="1"/>
    <col min="15613" max="15613" width="8.7109375" style="1" customWidth="1"/>
    <col min="15614" max="15614" width="12" style="1" customWidth="1"/>
    <col min="15615" max="15615" width="15" style="1" customWidth="1"/>
    <col min="15616" max="15616" width="34.42578125" style="1" customWidth="1"/>
    <col min="15617" max="15617" width="15.7109375" style="1" bestFit="1" customWidth="1"/>
    <col min="15618" max="15618" width="9.7109375" style="1" customWidth="1"/>
    <col min="15619" max="15619" width="8.42578125" style="1" customWidth="1"/>
    <col min="15620" max="15620" width="14" style="1" bestFit="1" customWidth="1"/>
    <col min="15621" max="15621" width="19.7109375" style="1" customWidth="1"/>
    <col min="15622" max="15622" width="23.140625" style="1" customWidth="1"/>
    <col min="15623" max="15623" width="9.140625" style="1"/>
    <col min="15624" max="15625" width="17.42578125" style="1" bestFit="1" customWidth="1"/>
    <col min="15626" max="15868" width="9.140625" style="1"/>
    <col min="15869" max="15869" width="8.7109375" style="1" customWidth="1"/>
    <col min="15870" max="15870" width="12" style="1" customWidth="1"/>
    <col min="15871" max="15871" width="15" style="1" customWidth="1"/>
    <col min="15872" max="15872" width="34.42578125" style="1" customWidth="1"/>
    <col min="15873" max="15873" width="15.7109375" style="1" bestFit="1" customWidth="1"/>
    <col min="15874" max="15874" width="9.7109375" style="1" customWidth="1"/>
    <col min="15875" max="15875" width="8.42578125" style="1" customWidth="1"/>
    <col min="15876" max="15876" width="14" style="1" bestFit="1" customWidth="1"/>
    <col min="15877" max="15877" width="19.7109375" style="1" customWidth="1"/>
    <col min="15878" max="15878" width="23.140625" style="1" customWidth="1"/>
    <col min="15879" max="15879" width="9.140625" style="1"/>
    <col min="15880" max="15881" width="17.42578125" style="1" bestFit="1" customWidth="1"/>
    <col min="15882" max="16124" width="9.140625" style="1"/>
    <col min="16125" max="16125" width="8.7109375" style="1" customWidth="1"/>
    <col min="16126" max="16126" width="12" style="1" customWidth="1"/>
    <col min="16127" max="16127" width="15" style="1" customWidth="1"/>
    <col min="16128" max="16128" width="34.42578125" style="1" customWidth="1"/>
    <col min="16129" max="16129" width="15.7109375" style="1" bestFit="1" customWidth="1"/>
    <col min="16130" max="16130" width="9.7109375" style="1" customWidth="1"/>
    <col min="16131" max="16131" width="8.42578125" style="1" customWidth="1"/>
    <col min="16132" max="16132" width="14" style="1" bestFit="1" customWidth="1"/>
    <col min="16133" max="16133" width="19.7109375" style="1" customWidth="1"/>
    <col min="16134" max="16134" width="23.140625" style="1" customWidth="1"/>
    <col min="16135" max="16135" width="9.140625" style="1"/>
    <col min="16136" max="16137" width="17.42578125" style="1" bestFit="1" customWidth="1"/>
    <col min="16138" max="16379" width="9.140625" style="1"/>
    <col min="16380" max="16384" width="9.140625" style="1" customWidth="1"/>
  </cols>
  <sheetData>
    <row r="1" spans="1:9">
      <c r="H1" s="3" t="s">
        <v>23</v>
      </c>
    </row>
    <row r="2" spans="1:9">
      <c r="A2" s="291" t="s">
        <v>24</v>
      </c>
      <c r="B2" s="291"/>
      <c r="C2" s="291"/>
      <c r="D2" s="291"/>
      <c r="E2" s="291"/>
      <c r="F2" s="291"/>
      <c r="G2" s="291"/>
      <c r="H2" s="291"/>
    </row>
    <row r="3" spans="1:9">
      <c r="A3" s="4"/>
      <c r="B3" s="4"/>
      <c r="C3" s="5"/>
      <c r="D3" s="5"/>
      <c r="E3" s="5"/>
      <c r="F3" s="6"/>
      <c r="G3" s="7"/>
      <c r="H3" s="7"/>
      <c r="I3" s="1"/>
    </row>
    <row r="4" spans="1:9">
      <c r="A4" s="8" t="s">
        <v>9</v>
      </c>
      <c r="B4" s="8"/>
      <c r="C4" s="9"/>
      <c r="D4" s="278" t="s">
        <v>204</v>
      </c>
      <c r="E4" s="278"/>
      <c r="F4" s="279"/>
      <c r="G4" s="280"/>
      <c r="H4" s="280"/>
      <c r="I4" s="1"/>
    </row>
    <row r="5" spans="1:9">
      <c r="A5" s="8" t="s">
        <v>13</v>
      </c>
      <c r="B5" s="8"/>
      <c r="C5" s="8"/>
      <c r="D5" s="9" t="s">
        <v>144</v>
      </c>
      <c r="E5" s="8"/>
      <c r="F5" s="10"/>
      <c r="G5" s="11"/>
      <c r="H5" s="12"/>
      <c r="I5" s="1"/>
    </row>
    <row r="6" spans="1:9">
      <c r="A6" s="10" t="s">
        <v>5</v>
      </c>
      <c r="B6" s="10"/>
      <c r="C6" s="10"/>
      <c r="D6" s="10"/>
      <c r="E6" s="10"/>
      <c r="F6" s="10"/>
      <c r="G6" s="11"/>
      <c r="H6" s="12"/>
      <c r="I6" s="1"/>
    </row>
    <row r="7" spans="1:9">
      <c r="A7" s="10" t="s">
        <v>18</v>
      </c>
      <c r="B7" s="10"/>
      <c r="C7" s="10"/>
      <c r="D7" s="10"/>
      <c r="E7" s="12"/>
      <c r="F7" s="10" t="s">
        <v>48</v>
      </c>
      <c r="G7" s="11"/>
      <c r="H7" s="12"/>
      <c r="I7" s="1"/>
    </row>
    <row r="8" spans="1:9">
      <c r="A8" s="10" t="s">
        <v>19</v>
      </c>
      <c r="B8" s="10"/>
      <c r="C8" s="10" t="s">
        <v>20</v>
      </c>
      <c r="D8" s="10"/>
      <c r="E8" s="13" t="s">
        <v>40</v>
      </c>
      <c r="F8" s="10"/>
      <c r="G8" s="11"/>
      <c r="H8" s="12"/>
      <c r="I8" s="1"/>
    </row>
    <row r="9" spans="1:9">
      <c r="A9" s="10" t="s">
        <v>52</v>
      </c>
      <c r="B9" s="10"/>
      <c r="C9" s="10"/>
      <c r="D9" s="10"/>
      <c r="E9" s="10"/>
      <c r="F9" s="14"/>
      <c r="G9" s="11"/>
      <c r="H9" s="12"/>
      <c r="I9" s="1"/>
    </row>
    <row r="10" spans="1:9" ht="19.5" thickBot="1">
      <c r="A10" s="4"/>
      <c r="B10" s="4"/>
      <c r="C10" s="4"/>
      <c r="D10" s="4"/>
      <c r="E10" s="4"/>
      <c r="F10" s="15"/>
      <c r="G10" s="16"/>
      <c r="H10" s="17" t="s">
        <v>15</v>
      </c>
      <c r="I10" s="1"/>
    </row>
    <row r="11" spans="1:9" ht="21.6" customHeight="1" thickTop="1">
      <c r="A11" s="282" t="s">
        <v>7</v>
      </c>
      <c r="B11" s="293" t="s">
        <v>0</v>
      </c>
      <c r="C11" s="294"/>
      <c r="D11" s="294"/>
      <c r="E11" s="294"/>
      <c r="F11" s="294"/>
      <c r="G11" s="297" t="s">
        <v>22</v>
      </c>
      <c r="H11" s="282" t="s">
        <v>4</v>
      </c>
      <c r="I11" s="1"/>
    </row>
    <row r="12" spans="1:9" ht="19.5" thickBot="1">
      <c r="A12" s="292"/>
      <c r="B12" s="295"/>
      <c r="C12" s="296"/>
      <c r="D12" s="296"/>
      <c r="E12" s="296"/>
      <c r="F12" s="296"/>
      <c r="G12" s="298"/>
      <c r="H12" s="292"/>
      <c r="I12" s="1"/>
    </row>
    <row r="13" spans="1:9" ht="19.5" thickTop="1">
      <c r="A13" s="18">
        <v>1</v>
      </c>
      <c r="B13" s="19" t="s">
        <v>203</v>
      </c>
      <c r="C13" s="20"/>
      <c r="D13" s="20"/>
      <c r="E13" s="21"/>
      <c r="F13" s="9"/>
      <c r="G13" s="22">
        <f>ปร.5!J27</f>
        <v>7478247.9116493594</v>
      </c>
      <c r="H13" s="18"/>
      <c r="I13" s="1"/>
    </row>
    <row r="14" spans="1:9" ht="20.45" customHeight="1">
      <c r="A14" s="23"/>
      <c r="B14" s="24"/>
      <c r="C14" s="25"/>
      <c r="D14" s="25"/>
      <c r="E14" s="26"/>
      <c r="F14" s="26"/>
      <c r="G14" s="27"/>
      <c r="H14" s="23"/>
      <c r="I14" s="1"/>
    </row>
    <row r="15" spans="1:9" ht="20.45" customHeight="1">
      <c r="A15" s="28"/>
      <c r="B15" s="29"/>
      <c r="C15" s="30"/>
      <c r="D15" s="30"/>
      <c r="E15" s="31"/>
      <c r="F15" s="31"/>
      <c r="G15" s="32"/>
      <c r="H15" s="28"/>
      <c r="I15" s="1"/>
    </row>
    <row r="16" spans="1:9" ht="20.45" customHeight="1">
      <c r="A16" s="28"/>
      <c r="B16" s="29"/>
      <c r="C16" s="30"/>
      <c r="D16" s="30"/>
      <c r="E16" s="31"/>
      <c r="F16" s="31"/>
      <c r="G16" s="32"/>
      <c r="H16" s="28"/>
      <c r="I16" s="1"/>
    </row>
    <row r="17" spans="1:12" ht="20.45" customHeight="1">
      <c r="A17" s="28"/>
      <c r="B17" s="29"/>
      <c r="C17" s="30"/>
      <c r="D17" s="30"/>
      <c r="E17" s="31"/>
      <c r="F17" s="31"/>
      <c r="G17" s="32"/>
      <c r="H17" s="28"/>
      <c r="I17" s="1"/>
    </row>
    <row r="18" spans="1:12" s="35" customFormat="1">
      <c r="A18" s="28"/>
      <c r="B18" s="30"/>
      <c r="C18" s="30"/>
      <c r="D18" s="30"/>
      <c r="E18" s="33"/>
      <c r="F18" s="33"/>
      <c r="G18" s="34"/>
      <c r="H18" s="28"/>
    </row>
    <row r="19" spans="1:12" ht="19.5" thickBot="1">
      <c r="A19" s="36"/>
      <c r="B19" s="37"/>
      <c r="C19" s="37"/>
      <c r="D19" s="37"/>
      <c r="E19" s="38"/>
      <c r="F19" s="37"/>
      <c r="G19" s="39"/>
      <c r="H19" s="36"/>
      <c r="I19" s="1"/>
    </row>
    <row r="20" spans="1:12" ht="19.5" thickTop="1">
      <c r="A20" s="282" t="s">
        <v>26</v>
      </c>
      <c r="B20" s="285" t="s">
        <v>25</v>
      </c>
      <c r="C20" s="286"/>
      <c r="D20" s="286"/>
      <c r="E20" s="286"/>
      <c r="F20" s="287"/>
      <c r="G20" s="40">
        <f>SUM(G13:G19)</f>
        <v>7478247.9116493594</v>
      </c>
      <c r="H20" s="41"/>
    </row>
    <row r="21" spans="1:12" ht="19.5" thickBot="1">
      <c r="A21" s="283"/>
      <c r="B21" s="288"/>
      <c r="C21" s="289"/>
      <c r="D21" s="289"/>
      <c r="E21" s="289"/>
      <c r="F21" s="290"/>
      <c r="G21" s="42"/>
      <c r="H21" s="43"/>
    </row>
    <row r="22" spans="1:12" ht="19.5" thickTop="1">
      <c r="A22" s="283"/>
      <c r="B22" s="4" t="s">
        <v>27</v>
      </c>
      <c r="C22" s="4"/>
      <c r="D22" s="4"/>
      <c r="E22" s="299" t="str">
        <f>BAHTTEXT(G20)</f>
        <v>เจ็ดล้านสี่แสนเจ็ดหมื่นแปดพันสองร้อยสี่สิบเจ็ดบาทเก้าสิบเอ็ดสตางค์</v>
      </c>
      <c r="F22" s="299"/>
      <c r="G22" s="299"/>
      <c r="H22" s="44"/>
    </row>
    <row r="23" spans="1:12">
      <c r="A23" s="284"/>
      <c r="B23" s="5"/>
      <c r="C23" s="5"/>
      <c r="D23" s="5"/>
      <c r="E23" s="5"/>
      <c r="F23" s="5"/>
      <c r="G23" s="45">
        <f>G21-G20</f>
        <v>-7478247.9116493594</v>
      </c>
      <c r="H23" s="46"/>
      <c r="I23" s="47"/>
    </row>
    <row r="24" spans="1:12" ht="15.75" customHeight="1">
      <c r="A24" s="48"/>
      <c r="B24" s="48"/>
      <c r="C24" s="48"/>
      <c r="D24" s="48"/>
      <c r="E24" s="48"/>
      <c r="F24" s="48"/>
      <c r="G24" s="16"/>
      <c r="H24" s="48"/>
    </row>
    <row r="25" spans="1:12">
      <c r="A25" s="49" t="s">
        <v>8</v>
      </c>
      <c r="B25" s="48"/>
      <c r="C25" s="48"/>
      <c r="D25" s="48"/>
      <c r="E25" s="48"/>
      <c r="F25" s="48"/>
      <c r="G25" s="48"/>
      <c r="H25" s="50"/>
      <c r="I25" s="50"/>
      <c r="J25" s="16"/>
      <c r="K25" s="48"/>
      <c r="L25" s="2"/>
    </row>
    <row r="26" spans="1:12" s="2" customFormat="1">
      <c r="A26" s="16"/>
      <c r="B26" s="16"/>
      <c r="C26" s="16"/>
      <c r="D26" s="16"/>
      <c r="E26" s="48"/>
      <c r="F26" s="48" t="s">
        <v>36</v>
      </c>
      <c r="G26" s="48"/>
      <c r="H26" s="50"/>
      <c r="I26" s="50"/>
      <c r="J26" s="51"/>
      <c r="K26" s="52"/>
    </row>
    <row r="27" spans="1:12" s="2" customFormat="1">
      <c r="A27" s="16"/>
      <c r="B27" s="16"/>
      <c r="C27" s="16"/>
      <c r="D27" s="16"/>
      <c r="E27" s="17"/>
      <c r="F27" s="48" t="s">
        <v>38</v>
      </c>
      <c r="G27" s="48"/>
      <c r="H27" s="50"/>
      <c r="I27" s="50"/>
      <c r="J27" s="16"/>
      <c r="K27" s="48"/>
    </row>
    <row r="28" spans="1:12" s="2" customFormat="1">
      <c r="A28" s="16"/>
      <c r="B28" s="16"/>
      <c r="C28" s="16"/>
      <c r="D28" s="16"/>
      <c r="E28" s="16"/>
      <c r="F28" s="48" t="s">
        <v>37</v>
      </c>
      <c r="G28" s="48"/>
      <c r="H28" s="50"/>
      <c r="I28" s="50"/>
      <c r="J28" s="16"/>
      <c r="K28" s="48"/>
    </row>
    <row r="29" spans="1:12" s="2" customFormat="1">
      <c r="A29" s="16"/>
      <c r="B29" s="16"/>
      <c r="C29" s="16"/>
      <c r="D29" s="16"/>
      <c r="E29" s="16"/>
      <c r="F29" s="48"/>
      <c r="G29" s="48"/>
      <c r="H29" s="50"/>
      <c r="I29" s="50"/>
      <c r="J29" s="16"/>
      <c r="K29" s="48"/>
    </row>
    <row r="30" spans="1:12" s="2" customFormat="1">
      <c r="A30" s="16"/>
      <c r="B30" s="48" t="s">
        <v>33</v>
      </c>
      <c r="C30" s="16"/>
      <c r="D30" s="16"/>
      <c r="E30" s="16"/>
      <c r="F30" s="48"/>
      <c r="G30" s="48" t="s">
        <v>33</v>
      </c>
      <c r="I30" s="50"/>
      <c r="J30" s="16"/>
      <c r="K30" s="48"/>
    </row>
    <row r="31" spans="1:12" s="2" customFormat="1">
      <c r="A31" s="16"/>
      <c r="B31" s="48" t="s">
        <v>34</v>
      </c>
      <c r="C31" s="16"/>
      <c r="D31" s="16"/>
      <c r="E31" s="16"/>
      <c r="F31" s="48"/>
      <c r="G31" s="48" t="s">
        <v>34</v>
      </c>
      <c r="I31" s="50"/>
      <c r="J31" s="16"/>
      <c r="K31" s="48"/>
    </row>
    <row r="32" spans="1:12" s="2" customFormat="1">
      <c r="A32" s="16"/>
      <c r="B32" s="48" t="s">
        <v>35</v>
      </c>
      <c r="C32" s="16"/>
      <c r="D32" s="16"/>
      <c r="E32" s="16"/>
      <c r="F32" s="48"/>
      <c r="G32" s="48" t="s">
        <v>35</v>
      </c>
      <c r="I32" s="50"/>
      <c r="J32" s="16"/>
      <c r="K32" s="48"/>
    </row>
    <row r="33" spans="1:12" s="2" customFormat="1">
      <c r="A33" s="16"/>
      <c r="B33" s="16"/>
      <c r="C33" s="16"/>
      <c r="D33" s="16"/>
      <c r="E33" s="16"/>
      <c r="F33" s="48"/>
      <c r="G33" s="50"/>
      <c r="I33" s="50"/>
      <c r="J33" s="16"/>
      <c r="K33" s="48"/>
    </row>
    <row r="34" spans="1:12">
      <c r="A34" s="48"/>
      <c r="B34" s="48" t="s">
        <v>33</v>
      </c>
      <c r="C34" s="48"/>
      <c r="D34" s="48"/>
      <c r="E34" s="48"/>
      <c r="F34" s="48"/>
      <c r="G34" s="48" t="s">
        <v>33</v>
      </c>
      <c r="I34" s="50"/>
      <c r="J34" s="16"/>
      <c r="K34" s="48"/>
      <c r="L34" s="2"/>
    </row>
    <row r="35" spans="1:12">
      <c r="A35" s="48"/>
      <c r="B35" s="48" t="s">
        <v>34</v>
      </c>
      <c r="C35" s="48"/>
      <c r="D35" s="48"/>
      <c r="E35" s="48"/>
      <c r="F35" s="48"/>
      <c r="G35" s="48" t="s">
        <v>34</v>
      </c>
      <c r="I35" s="50"/>
      <c r="J35" s="16"/>
      <c r="K35" s="48"/>
      <c r="L35" s="2"/>
    </row>
    <row r="36" spans="1:12">
      <c r="A36" s="48"/>
      <c r="B36" s="48" t="s">
        <v>35</v>
      </c>
      <c r="C36" s="48"/>
      <c r="D36" s="48"/>
      <c r="E36" s="48"/>
      <c r="F36" s="48"/>
      <c r="G36" s="48" t="s">
        <v>35</v>
      </c>
      <c r="I36" s="50"/>
      <c r="J36" s="16"/>
      <c r="K36" s="48"/>
      <c r="L36" s="2"/>
    </row>
    <row r="37" spans="1:12">
      <c r="A37" s="48"/>
      <c r="B37" s="48"/>
      <c r="C37" s="48"/>
      <c r="D37" s="48"/>
      <c r="E37" s="48"/>
      <c r="F37" s="48"/>
      <c r="G37" s="48"/>
      <c r="H37" s="50"/>
      <c r="I37" s="50"/>
      <c r="J37" s="16"/>
      <c r="K37" s="48"/>
      <c r="L37" s="2"/>
    </row>
    <row r="38" spans="1:12">
      <c r="A38" s="48"/>
      <c r="B38" s="48" t="s">
        <v>33</v>
      </c>
      <c r="C38" s="48"/>
      <c r="D38" s="48"/>
      <c r="E38" s="48"/>
      <c r="F38" s="48"/>
      <c r="G38" s="48"/>
      <c r="H38" s="50"/>
      <c r="I38" s="50"/>
      <c r="J38" s="16"/>
      <c r="K38" s="48"/>
      <c r="L38" s="2"/>
    </row>
    <row r="39" spans="1:12">
      <c r="A39" s="48"/>
      <c r="B39" s="48" t="s">
        <v>34</v>
      </c>
      <c r="C39" s="48"/>
      <c r="D39" s="48"/>
      <c r="E39" s="48"/>
      <c r="F39" s="48"/>
      <c r="G39" s="48"/>
      <c r="H39" s="50"/>
      <c r="I39" s="50"/>
      <c r="J39" s="16"/>
      <c r="K39" s="48"/>
      <c r="L39" s="2"/>
    </row>
    <row r="40" spans="1:12">
      <c r="A40" s="48"/>
      <c r="B40" s="48" t="s">
        <v>35</v>
      </c>
      <c r="C40" s="48"/>
      <c r="D40" s="48"/>
      <c r="E40" s="48"/>
      <c r="F40" s="48"/>
      <c r="G40" s="48"/>
      <c r="H40" s="50"/>
      <c r="I40" s="50"/>
      <c r="J40" s="16"/>
      <c r="K40" s="48"/>
      <c r="L40" s="2"/>
    </row>
    <row r="41" spans="1:12" s="2" customFormat="1">
      <c r="A41" s="16"/>
      <c r="B41" s="16"/>
      <c r="C41" s="16"/>
      <c r="D41" s="16"/>
      <c r="E41" s="48"/>
      <c r="F41" s="48"/>
      <c r="G41" s="51"/>
      <c r="H41" s="52"/>
    </row>
    <row r="42" spans="1:12" s="2" customFormat="1">
      <c r="A42" s="16"/>
      <c r="B42" s="16"/>
      <c r="C42" s="16"/>
      <c r="D42" s="16"/>
      <c r="E42" s="17"/>
      <c r="F42" s="48"/>
      <c r="G42" s="16"/>
      <c r="H42" s="48"/>
    </row>
    <row r="43" spans="1:12" s="2" customFormat="1">
      <c r="A43" s="16"/>
      <c r="B43" s="16"/>
      <c r="C43" s="16"/>
      <c r="D43" s="16"/>
      <c r="E43" s="16"/>
      <c r="F43" s="48"/>
      <c r="G43" s="16"/>
      <c r="H43" s="48"/>
    </row>
    <row r="44" spans="1:12" s="2" customFormat="1">
      <c r="A44" s="16"/>
      <c r="B44" s="16"/>
      <c r="C44" s="16"/>
      <c r="D44" s="16"/>
      <c r="E44" s="16"/>
      <c r="F44" s="48"/>
      <c r="G44" s="16"/>
      <c r="H44" s="48"/>
    </row>
    <row r="45" spans="1:12" s="2" customFormat="1">
      <c r="A45" s="16"/>
      <c r="B45" s="16"/>
      <c r="C45" s="16"/>
      <c r="D45" s="16"/>
      <c r="E45" s="16"/>
      <c r="F45" s="48"/>
      <c r="G45" s="16"/>
      <c r="H45" s="48"/>
    </row>
    <row r="46" spans="1:12" s="2" customFormat="1">
      <c r="A46" s="16"/>
      <c r="B46" s="16"/>
      <c r="C46" s="16"/>
      <c r="D46" s="16"/>
      <c r="E46" s="16"/>
      <c r="F46" s="48"/>
      <c r="G46" s="16"/>
      <c r="H46" s="48"/>
    </row>
    <row r="47" spans="1:12" s="2" customFormat="1">
      <c r="A47" s="16"/>
      <c r="B47" s="16"/>
      <c r="C47" s="16"/>
      <c r="D47" s="16"/>
      <c r="E47" s="16"/>
      <c r="F47" s="48"/>
      <c r="G47" s="16"/>
      <c r="H47" s="48"/>
    </row>
    <row r="48" spans="1:12" s="2" customFormat="1">
      <c r="A48" s="16"/>
      <c r="B48" s="16"/>
      <c r="C48" s="16"/>
      <c r="D48" s="16"/>
      <c r="E48" s="53"/>
      <c r="F48" s="48"/>
      <c r="G48" s="16"/>
      <c r="H48" s="48"/>
    </row>
    <row r="49" spans="1:8" s="2" customFormat="1">
      <c r="A49" s="16"/>
      <c r="B49" s="16"/>
      <c r="C49" s="16"/>
      <c r="D49" s="16"/>
      <c r="E49" s="53"/>
      <c r="F49" s="48"/>
      <c r="G49" s="16"/>
      <c r="H49" s="48"/>
    </row>
    <row r="50" spans="1:8" s="2" customFormat="1">
      <c r="A50" s="16"/>
      <c r="B50" s="16"/>
      <c r="C50" s="16"/>
      <c r="D50" s="16"/>
      <c r="E50" s="16"/>
      <c r="F50" s="48"/>
      <c r="G50" s="16"/>
      <c r="H50" s="48"/>
    </row>
    <row r="51" spans="1:8" s="2" customFormat="1">
      <c r="A51" s="48"/>
      <c r="B51" s="48"/>
      <c r="C51" s="48"/>
      <c r="D51" s="48"/>
      <c r="E51" s="48"/>
      <c r="F51" s="48"/>
      <c r="G51" s="16"/>
      <c r="H51" s="48"/>
    </row>
    <row r="52" spans="1:8" s="2" customFormat="1">
      <c r="A52" s="48"/>
      <c r="B52" s="48"/>
      <c r="C52" s="48"/>
      <c r="D52" s="48"/>
      <c r="E52" s="48"/>
      <c r="F52" s="48"/>
      <c r="G52" s="16"/>
      <c r="H52" s="48"/>
    </row>
    <row r="53" spans="1:8" s="2" customFormat="1">
      <c r="A53" s="48"/>
      <c r="B53" s="48"/>
      <c r="C53" s="48"/>
      <c r="D53" s="48"/>
      <c r="E53" s="48"/>
      <c r="F53" s="48"/>
      <c r="G53" s="16"/>
      <c r="H53" s="48"/>
    </row>
    <row r="54" spans="1:8" s="2" customFormat="1">
      <c r="A54" s="48"/>
      <c r="B54" s="48"/>
      <c r="C54" s="48"/>
      <c r="D54" s="48"/>
      <c r="E54" s="48"/>
      <c r="F54" s="48"/>
      <c r="G54" s="16"/>
      <c r="H54" s="48"/>
    </row>
    <row r="55" spans="1:8" s="2" customFormat="1">
      <c r="A55" s="48"/>
      <c r="B55" s="48"/>
      <c r="C55" s="48"/>
      <c r="D55" s="48"/>
      <c r="E55" s="48"/>
      <c r="F55" s="48"/>
      <c r="G55" s="16"/>
      <c r="H55" s="48"/>
    </row>
    <row r="56" spans="1:8" s="2" customFormat="1">
      <c r="A56" s="48"/>
      <c r="B56" s="48"/>
      <c r="C56" s="48"/>
      <c r="D56" s="48"/>
      <c r="E56" s="48"/>
      <c r="F56" s="48"/>
      <c r="G56" s="16"/>
      <c r="H56" s="48"/>
    </row>
    <row r="57" spans="1:8" s="2" customFormat="1">
      <c r="A57" s="48"/>
      <c r="B57" s="48"/>
      <c r="C57" s="48"/>
      <c r="D57" s="48"/>
      <c r="E57" s="48"/>
      <c r="F57" s="48"/>
      <c r="G57" s="16"/>
      <c r="H57" s="48"/>
    </row>
    <row r="58" spans="1:8" s="2" customFormat="1">
      <c r="A58" s="48"/>
      <c r="B58" s="48"/>
      <c r="C58" s="48"/>
      <c r="D58" s="48"/>
      <c r="E58" s="48"/>
      <c r="F58" s="48"/>
      <c r="G58" s="16"/>
      <c r="H58" s="48"/>
    </row>
    <row r="59" spans="1:8" s="2" customFormat="1">
      <c r="A59" s="48"/>
      <c r="B59" s="48"/>
      <c r="C59" s="48"/>
      <c r="D59" s="48"/>
      <c r="E59" s="48"/>
      <c r="F59" s="48"/>
      <c r="G59" s="16"/>
      <c r="H59" s="48"/>
    </row>
    <row r="60" spans="1:8" s="2" customFormat="1">
      <c r="A60" s="48"/>
      <c r="B60" s="48"/>
      <c r="C60" s="48"/>
      <c r="D60" s="48"/>
      <c r="E60" s="48"/>
      <c r="F60" s="48"/>
      <c r="G60" s="16"/>
      <c r="H60" s="48"/>
    </row>
    <row r="61" spans="1:8" s="2" customFormat="1">
      <c r="A61" s="48"/>
      <c r="B61" s="48"/>
      <c r="C61" s="48"/>
      <c r="D61" s="48"/>
      <c r="E61" s="48"/>
      <c r="F61" s="48"/>
      <c r="G61" s="16"/>
      <c r="H61" s="48"/>
    </row>
    <row r="62" spans="1:8" s="2" customFormat="1">
      <c r="A62" s="48"/>
      <c r="B62" s="48"/>
      <c r="C62" s="48"/>
      <c r="D62" s="48"/>
      <c r="E62" s="48"/>
      <c r="F62" s="48"/>
      <c r="G62" s="16"/>
      <c r="H62" s="48"/>
    </row>
    <row r="63" spans="1:8" s="2" customFormat="1">
      <c r="A63" s="48"/>
      <c r="B63" s="48"/>
      <c r="C63" s="48"/>
      <c r="D63" s="48"/>
      <c r="E63" s="48"/>
      <c r="F63" s="48"/>
      <c r="G63" s="16"/>
      <c r="H63" s="48"/>
    </row>
    <row r="64" spans="1:8" s="2" customFormat="1">
      <c r="A64" s="48"/>
      <c r="B64" s="48"/>
      <c r="C64" s="48"/>
      <c r="D64" s="48"/>
      <c r="E64" s="48"/>
      <c r="F64" s="48"/>
      <c r="G64" s="16"/>
      <c r="H64" s="48"/>
    </row>
    <row r="65" spans="1:8" s="2" customFormat="1">
      <c r="A65" s="48"/>
      <c r="B65" s="48"/>
      <c r="C65" s="48"/>
      <c r="D65" s="48"/>
      <c r="E65" s="48"/>
      <c r="F65" s="48"/>
      <c r="G65" s="16"/>
      <c r="H65" s="48"/>
    </row>
    <row r="66" spans="1:8" s="2" customFormat="1">
      <c r="A66" s="48"/>
      <c r="B66" s="48"/>
      <c r="C66" s="48"/>
      <c r="D66" s="48"/>
      <c r="E66" s="48"/>
      <c r="F66" s="48"/>
      <c r="G66" s="16"/>
      <c r="H66" s="48"/>
    </row>
    <row r="67" spans="1:8" s="2" customFormat="1">
      <c r="A67" s="48"/>
      <c r="B67" s="48"/>
      <c r="C67" s="48"/>
      <c r="D67" s="48"/>
      <c r="E67" s="48"/>
      <c r="F67" s="48"/>
      <c r="G67" s="16"/>
      <c r="H67" s="48"/>
    </row>
    <row r="68" spans="1:8" s="2" customFormat="1">
      <c r="A68" s="48"/>
      <c r="B68" s="48"/>
      <c r="C68" s="48"/>
      <c r="D68" s="48"/>
      <c r="E68" s="48"/>
      <c r="F68" s="48"/>
      <c r="G68" s="16"/>
      <c r="H68" s="48"/>
    </row>
    <row r="69" spans="1:8" s="2" customFormat="1">
      <c r="A69" s="48"/>
      <c r="B69" s="48"/>
      <c r="C69" s="48"/>
      <c r="D69" s="48"/>
      <c r="E69" s="48"/>
      <c r="F69" s="48"/>
      <c r="G69" s="16"/>
      <c r="H69" s="48"/>
    </row>
    <row r="70" spans="1:8" s="2" customFormat="1">
      <c r="A70" s="48"/>
      <c r="B70" s="48"/>
      <c r="C70" s="48"/>
      <c r="D70" s="48"/>
      <c r="E70" s="48"/>
      <c r="F70" s="48"/>
      <c r="G70" s="16"/>
      <c r="H70" s="48"/>
    </row>
    <row r="71" spans="1:8" s="2" customFormat="1">
      <c r="A71" s="48"/>
      <c r="B71" s="48"/>
      <c r="C71" s="48"/>
      <c r="D71" s="48"/>
      <c r="E71" s="48"/>
      <c r="F71" s="48"/>
      <c r="G71" s="16"/>
      <c r="H71" s="48"/>
    </row>
    <row r="72" spans="1:8" s="2" customFormat="1">
      <c r="A72" s="48"/>
      <c r="B72" s="48"/>
      <c r="C72" s="48"/>
      <c r="D72" s="48"/>
      <c r="E72" s="48"/>
      <c r="F72" s="48"/>
      <c r="G72" s="16"/>
      <c r="H72" s="48"/>
    </row>
    <row r="73" spans="1:8" s="2" customFormat="1">
      <c r="A73" s="48"/>
      <c r="B73" s="48"/>
      <c r="C73" s="48"/>
      <c r="D73" s="48"/>
      <c r="E73" s="48"/>
      <c r="F73" s="48"/>
      <c r="G73" s="16"/>
      <c r="H73" s="48"/>
    </row>
    <row r="74" spans="1:8" s="2" customFormat="1">
      <c r="A74" s="48"/>
      <c r="B74" s="48"/>
      <c r="C74" s="48"/>
      <c r="D74" s="48"/>
      <c r="E74" s="48"/>
      <c r="F74" s="48"/>
      <c r="G74" s="16"/>
      <c r="H74" s="48"/>
    </row>
    <row r="75" spans="1:8" s="2" customFormat="1">
      <c r="A75" s="48"/>
      <c r="B75" s="48"/>
      <c r="C75" s="48"/>
      <c r="D75" s="48"/>
      <c r="E75" s="48"/>
      <c r="F75" s="48"/>
      <c r="G75" s="16"/>
      <c r="H75" s="48"/>
    </row>
    <row r="76" spans="1:8" s="2" customFormat="1">
      <c r="A76" s="48"/>
      <c r="B76" s="48"/>
      <c r="C76" s="48"/>
      <c r="D76" s="48"/>
      <c r="E76" s="48"/>
      <c r="F76" s="48"/>
      <c r="G76" s="16"/>
      <c r="H76" s="48"/>
    </row>
    <row r="77" spans="1:8" s="2" customFormat="1">
      <c r="A77" s="48"/>
      <c r="B77" s="48"/>
      <c r="C77" s="48"/>
      <c r="D77" s="48"/>
      <c r="E77" s="48"/>
      <c r="F77" s="48"/>
      <c r="G77" s="16"/>
      <c r="H77" s="48"/>
    </row>
    <row r="78" spans="1:8" s="2" customFormat="1">
      <c r="A78" s="48"/>
      <c r="B78" s="48"/>
      <c r="C78" s="48"/>
      <c r="D78" s="48"/>
      <c r="E78" s="48"/>
      <c r="F78" s="48"/>
      <c r="G78" s="16"/>
      <c r="H78" s="48"/>
    </row>
    <row r="79" spans="1:8" s="2" customFormat="1">
      <c r="A79" s="48"/>
      <c r="B79" s="48"/>
      <c r="C79" s="48"/>
      <c r="D79" s="48"/>
      <c r="E79" s="48"/>
      <c r="F79" s="48"/>
      <c r="G79" s="16"/>
      <c r="H79" s="48"/>
    </row>
    <row r="80" spans="1:8" s="2" customFormat="1">
      <c r="A80" s="48"/>
      <c r="B80" s="48"/>
      <c r="C80" s="48"/>
      <c r="D80" s="48"/>
      <c r="E80" s="48"/>
      <c r="F80" s="48"/>
      <c r="G80" s="16"/>
      <c r="H80" s="48"/>
    </row>
    <row r="81" spans="1:8" s="2" customFormat="1">
      <c r="A81" s="48"/>
      <c r="B81" s="48"/>
      <c r="C81" s="48"/>
      <c r="D81" s="48"/>
      <c r="E81" s="48"/>
      <c r="F81" s="48"/>
      <c r="G81" s="16"/>
      <c r="H81" s="48"/>
    </row>
    <row r="82" spans="1:8" s="2" customFormat="1">
      <c r="A82" s="48"/>
      <c r="B82" s="48"/>
      <c r="C82" s="48"/>
      <c r="D82" s="48"/>
      <c r="E82" s="48"/>
      <c r="F82" s="48"/>
      <c r="G82" s="16"/>
      <c r="H82" s="48"/>
    </row>
    <row r="83" spans="1:8" s="2" customFormat="1">
      <c r="A83" s="48"/>
      <c r="B83" s="48"/>
      <c r="C83" s="48"/>
      <c r="D83" s="48"/>
      <c r="E83" s="48"/>
      <c r="F83" s="48"/>
      <c r="G83" s="16"/>
      <c r="H83" s="48"/>
    </row>
    <row r="84" spans="1:8" s="2" customFormat="1">
      <c r="A84" s="48"/>
      <c r="B84" s="48"/>
      <c r="C84" s="48"/>
      <c r="D84" s="48"/>
      <c r="E84" s="48"/>
      <c r="F84" s="48"/>
      <c r="G84" s="16"/>
      <c r="H84" s="48"/>
    </row>
    <row r="85" spans="1:8" s="2" customFormat="1">
      <c r="A85" s="48"/>
      <c r="B85" s="48"/>
      <c r="C85" s="48"/>
      <c r="D85" s="48"/>
      <c r="E85" s="48"/>
      <c r="F85" s="48"/>
      <c r="G85" s="16"/>
      <c r="H85" s="48"/>
    </row>
    <row r="86" spans="1:8" s="2" customFormat="1">
      <c r="A86" s="48"/>
      <c r="B86" s="48"/>
      <c r="C86" s="48"/>
      <c r="D86" s="48"/>
      <c r="E86" s="48"/>
      <c r="F86" s="48"/>
      <c r="G86" s="16"/>
      <c r="H86" s="48"/>
    </row>
    <row r="87" spans="1:8" s="2" customFormat="1">
      <c r="A87" s="48"/>
      <c r="B87" s="48"/>
      <c r="C87" s="48"/>
      <c r="D87" s="48"/>
      <c r="E87" s="48"/>
      <c r="F87" s="48"/>
      <c r="G87" s="16"/>
      <c r="H87" s="48"/>
    </row>
    <row r="88" spans="1:8" s="2" customFormat="1">
      <c r="A88" s="48"/>
      <c r="B88" s="48"/>
      <c r="C88" s="48"/>
      <c r="D88" s="48"/>
      <c r="E88" s="48"/>
      <c r="F88" s="48"/>
      <c r="G88" s="16"/>
      <c r="H88" s="48"/>
    </row>
    <row r="89" spans="1:8" s="2" customFormat="1">
      <c r="A89" s="48"/>
      <c r="B89" s="48"/>
      <c r="C89" s="48"/>
      <c r="D89" s="48"/>
      <c r="E89" s="48"/>
      <c r="F89" s="48"/>
      <c r="G89" s="16"/>
      <c r="H89" s="48"/>
    </row>
    <row r="90" spans="1:8" s="2" customFormat="1">
      <c r="A90" s="48"/>
      <c r="B90" s="48"/>
      <c r="C90" s="48"/>
      <c r="D90" s="48"/>
      <c r="E90" s="48"/>
      <c r="F90" s="48"/>
      <c r="G90" s="16"/>
      <c r="H90" s="48"/>
    </row>
    <row r="91" spans="1:8" s="2" customFormat="1">
      <c r="A91" s="48"/>
      <c r="B91" s="48"/>
      <c r="C91" s="48"/>
      <c r="D91" s="48"/>
      <c r="E91" s="48"/>
      <c r="F91" s="48"/>
      <c r="G91" s="16"/>
      <c r="H91" s="48"/>
    </row>
    <row r="92" spans="1:8" s="2" customFormat="1">
      <c r="A92" s="48"/>
      <c r="B92" s="48"/>
      <c r="C92" s="48"/>
      <c r="D92" s="48"/>
      <c r="E92" s="48"/>
      <c r="F92" s="48"/>
      <c r="G92" s="16"/>
      <c r="H92" s="48"/>
    </row>
    <row r="93" spans="1:8" s="2" customFormat="1">
      <c r="A93" s="48"/>
      <c r="B93" s="48"/>
      <c r="C93" s="48"/>
      <c r="D93" s="48"/>
      <c r="E93" s="48"/>
      <c r="F93" s="48"/>
      <c r="G93" s="16"/>
      <c r="H93" s="48"/>
    </row>
    <row r="94" spans="1:8" s="2" customFormat="1">
      <c r="A94" s="48"/>
      <c r="B94" s="48"/>
      <c r="C94" s="48"/>
      <c r="D94" s="48"/>
      <c r="E94" s="48"/>
      <c r="F94" s="48"/>
      <c r="G94" s="16"/>
      <c r="H94" s="48"/>
    </row>
    <row r="95" spans="1:8" s="2" customFormat="1">
      <c r="A95" s="48"/>
      <c r="B95" s="48"/>
      <c r="C95" s="48"/>
      <c r="D95" s="48"/>
      <c r="E95" s="48"/>
      <c r="F95" s="48"/>
      <c r="G95" s="16"/>
      <c r="H95" s="48"/>
    </row>
    <row r="96" spans="1:8" s="2" customFormat="1">
      <c r="A96" s="48"/>
      <c r="B96" s="48"/>
      <c r="C96" s="48"/>
      <c r="D96" s="48"/>
      <c r="E96" s="48"/>
      <c r="F96" s="48"/>
      <c r="G96" s="16"/>
      <c r="H96" s="48"/>
    </row>
    <row r="97" spans="1:8" s="2" customFormat="1">
      <c r="A97" s="48"/>
      <c r="B97" s="48"/>
      <c r="C97" s="48"/>
      <c r="D97" s="48"/>
      <c r="E97" s="48"/>
      <c r="F97" s="48"/>
      <c r="G97" s="16"/>
      <c r="H97" s="48"/>
    </row>
    <row r="98" spans="1:8" s="2" customFormat="1">
      <c r="A98" s="48"/>
      <c r="B98" s="48"/>
      <c r="C98" s="48"/>
      <c r="D98" s="48"/>
      <c r="E98" s="48"/>
      <c r="F98" s="48"/>
      <c r="G98" s="16"/>
      <c r="H98" s="48"/>
    </row>
    <row r="99" spans="1:8" s="2" customFormat="1">
      <c r="A99" s="48"/>
      <c r="B99" s="48"/>
      <c r="C99" s="48"/>
      <c r="D99" s="48"/>
      <c r="E99" s="48"/>
      <c r="F99" s="48"/>
      <c r="G99" s="16"/>
      <c r="H99" s="48"/>
    </row>
    <row r="100" spans="1:8" s="2" customFormat="1">
      <c r="A100" s="48"/>
      <c r="B100" s="48"/>
      <c r="C100" s="48"/>
      <c r="D100" s="48"/>
      <c r="E100" s="48"/>
      <c r="F100" s="48"/>
      <c r="G100" s="16"/>
      <c r="H100" s="48"/>
    </row>
    <row r="101" spans="1:8" s="2" customFormat="1">
      <c r="A101" s="48"/>
      <c r="B101" s="48"/>
      <c r="C101" s="48"/>
      <c r="D101" s="48"/>
      <c r="E101" s="48"/>
      <c r="F101" s="48"/>
      <c r="G101" s="16"/>
      <c r="H101" s="48"/>
    </row>
    <row r="102" spans="1:8" s="2" customFormat="1">
      <c r="A102" s="48"/>
      <c r="B102" s="48"/>
      <c r="C102" s="48"/>
      <c r="D102" s="48"/>
      <c r="E102" s="48"/>
      <c r="F102" s="48"/>
      <c r="G102" s="16"/>
      <c r="H102" s="48"/>
    </row>
    <row r="103" spans="1:8" s="2" customFormat="1">
      <c r="A103" s="48"/>
      <c r="B103" s="48"/>
      <c r="C103" s="48"/>
      <c r="D103" s="48"/>
      <c r="E103" s="48"/>
      <c r="F103" s="48"/>
      <c r="G103" s="16"/>
      <c r="H103" s="48"/>
    </row>
    <row r="104" spans="1:8" s="2" customFormat="1">
      <c r="A104" s="48"/>
      <c r="B104" s="48"/>
      <c r="C104" s="48"/>
      <c r="D104" s="48"/>
      <c r="E104" s="48"/>
      <c r="F104" s="48"/>
      <c r="G104" s="16"/>
      <c r="H104" s="48"/>
    </row>
    <row r="105" spans="1:8" s="2" customFormat="1">
      <c r="A105" s="48"/>
      <c r="B105" s="48"/>
      <c r="C105" s="48"/>
      <c r="D105" s="48"/>
      <c r="E105" s="48"/>
      <c r="F105" s="48"/>
      <c r="G105" s="16"/>
      <c r="H105" s="48"/>
    </row>
    <row r="106" spans="1:8" s="2" customFormat="1">
      <c r="A106" s="48"/>
      <c r="B106" s="48"/>
      <c r="C106" s="48"/>
      <c r="D106" s="48"/>
      <c r="E106" s="48"/>
      <c r="F106" s="48"/>
      <c r="G106" s="16"/>
      <c r="H106" s="48"/>
    </row>
    <row r="107" spans="1:8" s="2" customFormat="1">
      <c r="A107" s="48"/>
      <c r="B107" s="48"/>
      <c r="C107" s="48"/>
      <c r="D107" s="48"/>
      <c r="E107" s="48"/>
      <c r="F107" s="48"/>
      <c r="G107" s="16"/>
      <c r="H107" s="48"/>
    </row>
    <row r="108" spans="1:8" s="2" customFormat="1">
      <c r="A108" s="48"/>
      <c r="B108" s="48"/>
      <c r="C108" s="48"/>
      <c r="D108" s="48"/>
      <c r="E108" s="48"/>
      <c r="F108" s="48"/>
      <c r="G108" s="16"/>
      <c r="H108" s="48"/>
    </row>
    <row r="109" spans="1:8" s="2" customFormat="1">
      <c r="A109" s="48"/>
      <c r="B109" s="48"/>
      <c r="C109" s="48"/>
      <c r="D109" s="48"/>
      <c r="E109" s="48"/>
      <c r="F109" s="48"/>
      <c r="G109" s="16"/>
      <c r="H109" s="48"/>
    </row>
    <row r="110" spans="1:8" s="2" customFormat="1">
      <c r="A110" s="48"/>
      <c r="B110" s="48"/>
      <c r="C110" s="48"/>
      <c r="D110" s="48"/>
      <c r="E110" s="48"/>
      <c r="F110" s="48"/>
      <c r="G110" s="16"/>
      <c r="H110" s="48"/>
    </row>
    <row r="111" spans="1:8" s="2" customFormat="1">
      <c r="A111" s="48"/>
      <c r="B111" s="48"/>
      <c r="C111" s="48"/>
      <c r="D111" s="48"/>
      <c r="E111" s="48"/>
      <c r="F111" s="48"/>
      <c r="G111" s="16"/>
      <c r="H111" s="48"/>
    </row>
    <row r="112" spans="1:8" s="2" customFormat="1">
      <c r="A112" s="48"/>
      <c r="B112" s="48"/>
      <c r="C112" s="48"/>
      <c r="D112" s="48"/>
      <c r="E112" s="48"/>
      <c r="F112" s="48"/>
      <c r="G112" s="16"/>
      <c r="H112" s="48"/>
    </row>
    <row r="113" spans="1:8" s="2" customFormat="1">
      <c r="A113" s="48"/>
      <c r="B113" s="48"/>
      <c r="C113" s="48"/>
      <c r="D113" s="48"/>
      <c r="E113" s="48"/>
      <c r="F113" s="48"/>
      <c r="G113" s="16"/>
      <c r="H113" s="48"/>
    </row>
    <row r="114" spans="1:8" s="2" customFormat="1">
      <c r="A114" s="48"/>
      <c r="B114" s="48"/>
      <c r="C114" s="48"/>
      <c r="D114" s="48"/>
      <c r="E114" s="48"/>
      <c r="F114" s="48"/>
      <c r="G114" s="16"/>
      <c r="H114" s="48"/>
    </row>
    <row r="115" spans="1:8" s="2" customFormat="1">
      <c r="A115" s="48"/>
      <c r="B115" s="48"/>
      <c r="C115" s="48"/>
      <c r="D115" s="48"/>
      <c r="E115" s="48"/>
      <c r="F115" s="48"/>
      <c r="G115" s="16"/>
      <c r="H115" s="48"/>
    </row>
    <row r="116" spans="1:8" s="2" customFormat="1">
      <c r="A116" s="48"/>
      <c r="B116" s="48"/>
      <c r="C116" s="48"/>
      <c r="D116" s="48"/>
      <c r="E116" s="48"/>
      <c r="F116" s="48"/>
      <c r="G116" s="16"/>
      <c r="H116" s="48"/>
    </row>
    <row r="117" spans="1:8" s="2" customFormat="1">
      <c r="A117" s="48"/>
      <c r="B117" s="48"/>
      <c r="C117" s="48"/>
      <c r="D117" s="48"/>
      <c r="E117" s="48"/>
      <c r="F117" s="48"/>
      <c r="G117" s="16"/>
      <c r="H117" s="48"/>
    </row>
  </sheetData>
  <mergeCells count="9">
    <mergeCell ref="A20:A23"/>
    <mergeCell ref="B20:F20"/>
    <mergeCell ref="B21:F21"/>
    <mergeCell ref="A2:H2"/>
    <mergeCell ref="A11:A12"/>
    <mergeCell ref="B11:F12"/>
    <mergeCell ref="G11:G12"/>
    <mergeCell ref="H11:H12"/>
    <mergeCell ref="E22:G22"/>
  </mergeCells>
  <pageMargins left="0.43" right="0" top="0.41" bottom="0.27" header="0.17" footer="0.17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5"/>
  <sheetViews>
    <sheetView view="pageLayout" zoomScaleNormal="120" zoomScaleSheetLayoutView="100" workbookViewId="0">
      <selection activeCell="J28" sqref="J27:J28"/>
    </sheetView>
  </sheetViews>
  <sheetFormatPr defaultRowHeight="18.75"/>
  <cols>
    <col min="1" max="1" width="7.7109375" style="35" customWidth="1"/>
    <col min="2" max="2" width="3.85546875" style="35" customWidth="1"/>
    <col min="3" max="3" width="2.42578125" style="35" customWidth="1"/>
    <col min="4" max="4" width="6.42578125" style="35" customWidth="1"/>
    <col min="5" max="5" width="13.85546875" style="35" customWidth="1"/>
    <col min="6" max="6" width="15.42578125" style="35" customWidth="1"/>
    <col min="7" max="7" width="14.42578125" style="35" customWidth="1"/>
    <col min="8" max="8" width="9.85546875" style="54" customWidth="1"/>
    <col min="9" max="9" width="14" style="54" bestFit="1" customWidth="1"/>
    <col min="10" max="10" width="14.85546875" style="55" customWidth="1"/>
    <col min="11" max="11" width="12.28515625" style="35" customWidth="1"/>
    <col min="12" max="12" width="3.42578125" style="55" customWidth="1"/>
    <col min="13" max="13" width="15.140625" style="57" customWidth="1"/>
    <col min="14" max="14" width="15.140625" style="35" customWidth="1"/>
    <col min="15" max="15" width="17.85546875" style="35" bestFit="1" customWidth="1"/>
    <col min="16" max="16" width="15.140625" style="35" customWidth="1"/>
    <col min="17" max="17" width="24.42578125" style="35" bestFit="1" customWidth="1"/>
    <col min="18" max="255" width="9.140625" style="35"/>
    <col min="256" max="256" width="8.7109375" style="35" customWidth="1"/>
    <col min="257" max="257" width="12" style="35" customWidth="1"/>
    <col min="258" max="258" width="15" style="35" customWidth="1"/>
    <col min="259" max="259" width="34.42578125" style="35" customWidth="1"/>
    <col min="260" max="260" width="15.7109375" style="35" bestFit="1" customWidth="1"/>
    <col min="261" max="261" width="9.7109375" style="35" customWidth="1"/>
    <col min="262" max="262" width="8.42578125" style="35" customWidth="1"/>
    <col min="263" max="263" width="14" style="35" bestFit="1" customWidth="1"/>
    <col min="264" max="264" width="19.7109375" style="35" customWidth="1"/>
    <col min="265" max="265" width="23.140625" style="35" customWidth="1"/>
    <col min="266" max="266" width="9.140625" style="35"/>
    <col min="267" max="268" width="17.42578125" style="35" bestFit="1" customWidth="1"/>
    <col min="269" max="511" width="9.140625" style="35"/>
    <col min="512" max="512" width="8.7109375" style="35" customWidth="1"/>
    <col min="513" max="513" width="12" style="35" customWidth="1"/>
    <col min="514" max="514" width="15" style="35" customWidth="1"/>
    <col min="515" max="515" width="34.42578125" style="35" customWidth="1"/>
    <col min="516" max="516" width="15.7109375" style="35" bestFit="1" customWidth="1"/>
    <col min="517" max="517" width="9.7109375" style="35" customWidth="1"/>
    <col min="518" max="518" width="8.42578125" style="35" customWidth="1"/>
    <col min="519" max="519" width="14" style="35" bestFit="1" customWidth="1"/>
    <col min="520" max="520" width="19.7109375" style="35" customWidth="1"/>
    <col min="521" max="521" width="23.140625" style="35" customWidth="1"/>
    <col min="522" max="522" width="9.140625" style="35"/>
    <col min="523" max="524" width="17.42578125" style="35" bestFit="1" customWidth="1"/>
    <col min="525" max="767" width="9.140625" style="35"/>
    <col min="768" max="768" width="8.7109375" style="35" customWidth="1"/>
    <col min="769" max="769" width="12" style="35" customWidth="1"/>
    <col min="770" max="770" width="15" style="35" customWidth="1"/>
    <col min="771" max="771" width="34.42578125" style="35" customWidth="1"/>
    <col min="772" max="772" width="15.7109375" style="35" bestFit="1" customWidth="1"/>
    <col min="773" max="773" width="9.7109375" style="35" customWidth="1"/>
    <col min="774" max="774" width="8.42578125" style="35" customWidth="1"/>
    <col min="775" max="775" width="14" style="35" bestFit="1" customWidth="1"/>
    <col min="776" max="776" width="19.7109375" style="35" customWidth="1"/>
    <col min="777" max="777" width="23.140625" style="35" customWidth="1"/>
    <col min="778" max="778" width="9.140625" style="35"/>
    <col min="779" max="780" width="17.42578125" style="35" bestFit="1" customWidth="1"/>
    <col min="781" max="1023" width="9.140625" style="35"/>
    <col min="1024" max="1024" width="8.7109375" style="35" customWidth="1"/>
    <col min="1025" max="1025" width="12" style="35" customWidth="1"/>
    <col min="1026" max="1026" width="15" style="35" customWidth="1"/>
    <col min="1027" max="1027" width="34.42578125" style="35" customWidth="1"/>
    <col min="1028" max="1028" width="15.7109375" style="35" bestFit="1" customWidth="1"/>
    <col min="1029" max="1029" width="9.7109375" style="35" customWidth="1"/>
    <col min="1030" max="1030" width="8.42578125" style="35" customWidth="1"/>
    <col min="1031" max="1031" width="14" style="35" bestFit="1" customWidth="1"/>
    <col min="1032" max="1032" width="19.7109375" style="35" customWidth="1"/>
    <col min="1033" max="1033" width="23.140625" style="35" customWidth="1"/>
    <col min="1034" max="1034" width="9.140625" style="35"/>
    <col min="1035" max="1036" width="17.42578125" style="35" bestFit="1" customWidth="1"/>
    <col min="1037" max="1279" width="9.140625" style="35"/>
    <col min="1280" max="1280" width="8.7109375" style="35" customWidth="1"/>
    <col min="1281" max="1281" width="12" style="35" customWidth="1"/>
    <col min="1282" max="1282" width="15" style="35" customWidth="1"/>
    <col min="1283" max="1283" width="34.42578125" style="35" customWidth="1"/>
    <col min="1284" max="1284" width="15.7109375" style="35" bestFit="1" customWidth="1"/>
    <col min="1285" max="1285" width="9.7109375" style="35" customWidth="1"/>
    <col min="1286" max="1286" width="8.42578125" style="35" customWidth="1"/>
    <col min="1287" max="1287" width="14" style="35" bestFit="1" customWidth="1"/>
    <col min="1288" max="1288" width="19.7109375" style="35" customWidth="1"/>
    <col min="1289" max="1289" width="23.140625" style="35" customWidth="1"/>
    <col min="1290" max="1290" width="9.140625" style="35"/>
    <col min="1291" max="1292" width="17.42578125" style="35" bestFit="1" customWidth="1"/>
    <col min="1293" max="1535" width="9.140625" style="35"/>
    <col min="1536" max="1536" width="8.7109375" style="35" customWidth="1"/>
    <col min="1537" max="1537" width="12" style="35" customWidth="1"/>
    <col min="1538" max="1538" width="15" style="35" customWidth="1"/>
    <col min="1539" max="1539" width="34.42578125" style="35" customWidth="1"/>
    <col min="1540" max="1540" width="15.7109375" style="35" bestFit="1" customWidth="1"/>
    <col min="1541" max="1541" width="9.7109375" style="35" customWidth="1"/>
    <col min="1542" max="1542" width="8.42578125" style="35" customWidth="1"/>
    <col min="1543" max="1543" width="14" style="35" bestFit="1" customWidth="1"/>
    <col min="1544" max="1544" width="19.7109375" style="35" customWidth="1"/>
    <col min="1545" max="1545" width="23.140625" style="35" customWidth="1"/>
    <col min="1546" max="1546" width="9.140625" style="35"/>
    <col min="1547" max="1548" width="17.42578125" style="35" bestFit="1" customWidth="1"/>
    <col min="1549" max="1791" width="9.140625" style="35"/>
    <col min="1792" max="1792" width="8.7109375" style="35" customWidth="1"/>
    <col min="1793" max="1793" width="12" style="35" customWidth="1"/>
    <col min="1794" max="1794" width="15" style="35" customWidth="1"/>
    <col min="1795" max="1795" width="34.42578125" style="35" customWidth="1"/>
    <col min="1796" max="1796" width="15.7109375" style="35" bestFit="1" customWidth="1"/>
    <col min="1797" max="1797" width="9.7109375" style="35" customWidth="1"/>
    <col min="1798" max="1798" width="8.42578125" style="35" customWidth="1"/>
    <col min="1799" max="1799" width="14" style="35" bestFit="1" customWidth="1"/>
    <col min="1800" max="1800" width="19.7109375" style="35" customWidth="1"/>
    <col min="1801" max="1801" width="23.140625" style="35" customWidth="1"/>
    <col min="1802" max="1802" width="9.140625" style="35"/>
    <col min="1803" max="1804" width="17.42578125" style="35" bestFit="1" customWidth="1"/>
    <col min="1805" max="2047" width="9.140625" style="35"/>
    <col min="2048" max="2048" width="8.7109375" style="35" customWidth="1"/>
    <col min="2049" max="2049" width="12" style="35" customWidth="1"/>
    <col min="2050" max="2050" width="15" style="35" customWidth="1"/>
    <col min="2051" max="2051" width="34.42578125" style="35" customWidth="1"/>
    <col min="2052" max="2052" width="15.7109375" style="35" bestFit="1" customWidth="1"/>
    <col min="2053" max="2053" width="9.7109375" style="35" customWidth="1"/>
    <col min="2054" max="2054" width="8.42578125" style="35" customWidth="1"/>
    <col min="2055" max="2055" width="14" style="35" bestFit="1" customWidth="1"/>
    <col min="2056" max="2056" width="19.7109375" style="35" customWidth="1"/>
    <col min="2057" max="2057" width="23.140625" style="35" customWidth="1"/>
    <col min="2058" max="2058" width="9.140625" style="35"/>
    <col min="2059" max="2060" width="17.42578125" style="35" bestFit="1" customWidth="1"/>
    <col min="2061" max="2303" width="9.140625" style="35"/>
    <col min="2304" max="2304" width="8.7109375" style="35" customWidth="1"/>
    <col min="2305" max="2305" width="12" style="35" customWidth="1"/>
    <col min="2306" max="2306" width="15" style="35" customWidth="1"/>
    <col min="2307" max="2307" width="34.42578125" style="35" customWidth="1"/>
    <col min="2308" max="2308" width="15.7109375" style="35" bestFit="1" customWidth="1"/>
    <col min="2309" max="2309" width="9.7109375" style="35" customWidth="1"/>
    <col min="2310" max="2310" width="8.42578125" style="35" customWidth="1"/>
    <col min="2311" max="2311" width="14" style="35" bestFit="1" customWidth="1"/>
    <col min="2312" max="2312" width="19.7109375" style="35" customWidth="1"/>
    <col min="2313" max="2313" width="23.140625" style="35" customWidth="1"/>
    <col min="2314" max="2314" width="9.140625" style="35"/>
    <col min="2315" max="2316" width="17.42578125" style="35" bestFit="1" customWidth="1"/>
    <col min="2317" max="2559" width="9.140625" style="35"/>
    <col min="2560" max="2560" width="8.7109375" style="35" customWidth="1"/>
    <col min="2561" max="2561" width="12" style="35" customWidth="1"/>
    <col min="2562" max="2562" width="15" style="35" customWidth="1"/>
    <col min="2563" max="2563" width="34.42578125" style="35" customWidth="1"/>
    <col min="2564" max="2564" width="15.7109375" style="35" bestFit="1" customWidth="1"/>
    <col min="2565" max="2565" width="9.7109375" style="35" customWidth="1"/>
    <col min="2566" max="2566" width="8.42578125" style="35" customWidth="1"/>
    <col min="2567" max="2567" width="14" style="35" bestFit="1" customWidth="1"/>
    <col min="2568" max="2568" width="19.7109375" style="35" customWidth="1"/>
    <col min="2569" max="2569" width="23.140625" style="35" customWidth="1"/>
    <col min="2570" max="2570" width="9.140625" style="35"/>
    <col min="2571" max="2572" width="17.42578125" style="35" bestFit="1" customWidth="1"/>
    <col min="2573" max="2815" width="9.140625" style="35"/>
    <col min="2816" max="2816" width="8.7109375" style="35" customWidth="1"/>
    <col min="2817" max="2817" width="12" style="35" customWidth="1"/>
    <col min="2818" max="2818" width="15" style="35" customWidth="1"/>
    <col min="2819" max="2819" width="34.42578125" style="35" customWidth="1"/>
    <col min="2820" max="2820" width="15.7109375" style="35" bestFit="1" customWidth="1"/>
    <col min="2821" max="2821" width="9.7109375" style="35" customWidth="1"/>
    <col min="2822" max="2822" width="8.42578125" style="35" customWidth="1"/>
    <col min="2823" max="2823" width="14" style="35" bestFit="1" customWidth="1"/>
    <col min="2824" max="2824" width="19.7109375" style="35" customWidth="1"/>
    <col min="2825" max="2825" width="23.140625" style="35" customWidth="1"/>
    <col min="2826" max="2826" width="9.140625" style="35"/>
    <col min="2827" max="2828" width="17.42578125" style="35" bestFit="1" customWidth="1"/>
    <col min="2829" max="3071" width="9.140625" style="35"/>
    <col min="3072" max="3072" width="8.7109375" style="35" customWidth="1"/>
    <col min="3073" max="3073" width="12" style="35" customWidth="1"/>
    <col min="3074" max="3074" width="15" style="35" customWidth="1"/>
    <col min="3075" max="3075" width="34.42578125" style="35" customWidth="1"/>
    <col min="3076" max="3076" width="15.7109375" style="35" bestFit="1" customWidth="1"/>
    <col min="3077" max="3077" width="9.7109375" style="35" customWidth="1"/>
    <col min="3078" max="3078" width="8.42578125" style="35" customWidth="1"/>
    <col min="3079" max="3079" width="14" style="35" bestFit="1" customWidth="1"/>
    <col min="3080" max="3080" width="19.7109375" style="35" customWidth="1"/>
    <col min="3081" max="3081" width="23.140625" style="35" customWidth="1"/>
    <col min="3082" max="3082" width="9.140625" style="35"/>
    <col min="3083" max="3084" width="17.42578125" style="35" bestFit="1" customWidth="1"/>
    <col min="3085" max="3327" width="9.140625" style="35"/>
    <col min="3328" max="3328" width="8.7109375" style="35" customWidth="1"/>
    <col min="3329" max="3329" width="12" style="35" customWidth="1"/>
    <col min="3330" max="3330" width="15" style="35" customWidth="1"/>
    <col min="3331" max="3331" width="34.42578125" style="35" customWidth="1"/>
    <col min="3332" max="3332" width="15.7109375" style="35" bestFit="1" customWidth="1"/>
    <col min="3333" max="3333" width="9.7109375" style="35" customWidth="1"/>
    <col min="3334" max="3334" width="8.42578125" style="35" customWidth="1"/>
    <col min="3335" max="3335" width="14" style="35" bestFit="1" customWidth="1"/>
    <col min="3336" max="3336" width="19.7109375" style="35" customWidth="1"/>
    <col min="3337" max="3337" width="23.140625" style="35" customWidth="1"/>
    <col min="3338" max="3338" width="9.140625" style="35"/>
    <col min="3339" max="3340" width="17.42578125" style="35" bestFit="1" customWidth="1"/>
    <col min="3341" max="3583" width="9.140625" style="35"/>
    <col min="3584" max="3584" width="8.7109375" style="35" customWidth="1"/>
    <col min="3585" max="3585" width="12" style="35" customWidth="1"/>
    <col min="3586" max="3586" width="15" style="35" customWidth="1"/>
    <col min="3587" max="3587" width="34.42578125" style="35" customWidth="1"/>
    <col min="3588" max="3588" width="15.7109375" style="35" bestFit="1" customWidth="1"/>
    <col min="3589" max="3589" width="9.7109375" style="35" customWidth="1"/>
    <col min="3590" max="3590" width="8.42578125" style="35" customWidth="1"/>
    <col min="3591" max="3591" width="14" style="35" bestFit="1" customWidth="1"/>
    <col min="3592" max="3592" width="19.7109375" style="35" customWidth="1"/>
    <col min="3593" max="3593" width="23.140625" style="35" customWidth="1"/>
    <col min="3594" max="3594" width="9.140625" style="35"/>
    <col min="3595" max="3596" width="17.42578125" style="35" bestFit="1" customWidth="1"/>
    <col min="3597" max="3839" width="9.140625" style="35"/>
    <col min="3840" max="3840" width="8.7109375" style="35" customWidth="1"/>
    <col min="3841" max="3841" width="12" style="35" customWidth="1"/>
    <col min="3842" max="3842" width="15" style="35" customWidth="1"/>
    <col min="3843" max="3843" width="34.42578125" style="35" customWidth="1"/>
    <col min="3844" max="3844" width="15.7109375" style="35" bestFit="1" customWidth="1"/>
    <col min="3845" max="3845" width="9.7109375" style="35" customWidth="1"/>
    <col min="3846" max="3846" width="8.42578125" style="35" customWidth="1"/>
    <col min="3847" max="3847" width="14" style="35" bestFit="1" customWidth="1"/>
    <col min="3848" max="3848" width="19.7109375" style="35" customWidth="1"/>
    <col min="3849" max="3849" width="23.140625" style="35" customWidth="1"/>
    <col min="3850" max="3850" width="9.140625" style="35"/>
    <col min="3851" max="3852" width="17.42578125" style="35" bestFit="1" customWidth="1"/>
    <col min="3853" max="4095" width="9.140625" style="35"/>
    <col min="4096" max="4096" width="8.7109375" style="35" customWidth="1"/>
    <col min="4097" max="4097" width="12" style="35" customWidth="1"/>
    <col min="4098" max="4098" width="15" style="35" customWidth="1"/>
    <col min="4099" max="4099" width="34.42578125" style="35" customWidth="1"/>
    <col min="4100" max="4100" width="15.7109375" style="35" bestFit="1" customWidth="1"/>
    <col min="4101" max="4101" width="9.7109375" style="35" customWidth="1"/>
    <col min="4102" max="4102" width="8.42578125" style="35" customWidth="1"/>
    <col min="4103" max="4103" width="14" style="35" bestFit="1" customWidth="1"/>
    <col min="4104" max="4104" width="19.7109375" style="35" customWidth="1"/>
    <col min="4105" max="4105" width="23.140625" style="35" customWidth="1"/>
    <col min="4106" max="4106" width="9.140625" style="35"/>
    <col min="4107" max="4108" width="17.42578125" style="35" bestFit="1" customWidth="1"/>
    <col min="4109" max="4351" width="9.140625" style="35"/>
    <col min="4352" max="4352" width="8.7109375" style="35" customWidth="1"/>
    <col min="4353" max="4353" width="12" style="35" customWidth="1"/>
    <col min="4354" max="4354" width="15" style="35" customWidth="1"/>
    <col min="4355" max="4355" width="34.42578125" style="35" customWidth="1"/>
    <col min="4356" max="4356" width="15.7109375" style="35" bestFit="1" customWidth="1"/>
    <col min="4357" max="4357" width="9.7109375" style="35" customWidth="1"/>
    <col min="4358" max="4358" width="8.42578125" style="35" customWidth="1"/>
    <col min="4359" max="4359" width="14" style="35" bestFit="1" customWidth="1"/>
    <col min="4360" max="4360" width="19.7109375" style="35" customWidth="1"/>
    <col min="4361" max="4361" width="23.140625" style="35" customWidth="1"/>
    <col min="4362" max="4362" width="9.140625" style="35"/>
    <col min="4363" max="4364" width="17.42578125" style="35" bestFit="1" customWidth="1"/>
    <col min="4365" max="4607" width="9.140625" style="35"/>
    <col min="4608" max="4608" width="8.7109375" style="35" customWidth="1"/>
    <col min="4609" max="4609" width="12" style="35" customWidth="1"/>
    <col min="4610" max="4610" width="15" style="35" customWidth="1"/>
    <col min="4611" max="4611" width="34.42578125" style="35" customWidth="1"/>
    <col min="4612" max="4612" width="15.7109375" style="35" bestFit="1" customWidth="1"/>
    <col min="4613" max="4613" width="9.7109375" style="35" customWidth="1"/>
    <col min="4614" max="4614" width="8.42578125" style="35" customWidth="1"/>
    <col min="4615" max="4615" width="14" style="35" bestFit="1" customWidth="1"/>
    <col min="4616" max="4616" width="19.7109375" style="35" customWidth="1"/>
    <col min="4617" max="4617" width="23.140625" style="35" customWidth="1"/>
    <col min="4618" max="4618" width="9.140625" style="35"/>
    <col min="4619" max="4620" width="17.42578125" style="35" bestFit="1" customWidth="1"/>
    <col min="4621" max="4863" width="9.140625" style="35"/>
    <col min="4864" max="4864" width="8.7109375" style="35" customWidth="1"/>
    <col min="4865" max="4865" width="12" style="35" customWidth="1"/>
    <col min="4866" max="4866" width="15" style="35" customWidth="1"/>
    <col min="4867" max="4867" width="34.42578125" style="35" customWidth="1"/>
    <col min="4868" max="4868" width="15.7109375" style="35" bestFit="1" customWidth="1"/>
    <col min="4869" max="4869" width="9.7109375" style="35" customWidth="1"/>
    <col min="4870" max="4870" width="8.42578125" style="35" customWidth="1"/>
    <col min="4871" max="4871" width="14" style="35" bestFit="1" customWidth="1"/>
    <col min="4872" max="4872" width="19.7109375" style="35" customWidth="1"/>
    <col min="4873" max="4873" width="23.140625" style="35" customWidth="1"/>
    <col min="4874" max="4874" width="9.140625" style="35"/>
    <col min="4875" max="4876" width="17.42578125" style="35" bestFit="1" customWidth="1"/>
    <col min="4877" max="5119" width="9.140625" style="35"/>
    <col min="5120" max="5120" width="8.7109375" style="35" customWidth="1"/>
    <col min="5121" max="5121" width="12" style="35" customWidth="1"/>
    <col min="5122" max="5122" width="15" style="35" customWidth="1"/>
    <col min="5123" max="5123" width="34.42578125" style="35" customWidth="1"/>
    <col min="5124" max="5124" width="15.7109375" style="35" bestFit="1" customWidth="1"/>
    <col min="5125" max="5125" width="9.7109375" style="35" customWidth="1"/>
    <col min="5126" max="5126" width="8.42578125" style="35" customWidth="1"/>
    <col min="5127" max="5127" width="14" style="35" bestFit="1" customWidth="1"/>
    <col min="5128" max="5128" width="19.7109375" style="35" customWidth="1"/>
    <col min="5129" max="5129" width="23.140625" style="35" customWidth="1"/>
    <col min="5130" max="5130" width="9.140625" style="35"/>
    <col min="5131" max="5132" width="17.42578125" style="35" bestFit="1" customWidth="1"/>
    <col min="5133" max="5375" width="9.140625" style="35"/>
    <col min="5376" max="5376" width="8.7109375" style="35" customWidth="1"/>
    <col min="5377" max="5377" width="12" style="35" customWidth="1"/>
    <col min="5378" max="5378" width="15" style="35" customWidth="1"/>
    <col min="5379" max="5379" width="34.42578125" style="35" customWidth="1"/>
    <col min="5380" max="5380" width="15.7109375" style="35" bestFit="1" customWidth="1"/>
    <col min="5381" max="5381" width="9.7109375" style="35" customWidth="1"/>
    <col min="5382" max="5382" width="8.42578125" style="35" customWidth="1"/>
    <col min="5383" max="5383" width="14" style="35" bestFit="1" customWidth="1"/>
    <col min="5384" max="5384" width="19.7109375" style="35" customWidth="1"/>
    <col min="5385" max="5385" width="23.140625" style="35" customWidth="1"/>
    <col min="5386" max="5386" width="9.140625" style="35"/>
    <col min="5387" max="5388" width="17.42578125" style="35" bestFit="1" customWidth="1"/>
    <col min="5389" max="5631" width="9.140625" style="35"/>
    <col min="5632" max="5632" width="8.7109375" style="35" customWidth="1"/>
    <col min="5633" max="5633" width="12" style="35" customWidth="1"/>
    <col min="5634" max="5634" width="15" style="35" customWidth="1"/>
    <col min="5635" max="5635" width="34.42578125" style="35" customWidth="1"/>
    <col min="5636" max="5636" width="15.7109375" style="35" bestFit="1" customWidth="1"/>
    <col min="5637" max="5637" width="9.7109375" style="35" customWidth="1"/>
    <col min="5638" max="5638" width="8.42578125" style="35" customWidth="1"/>
    <col min="5639" max="5639" width="14" style="35" bestFit="1" customWidth="1"/>
    <col min="5640" max="5640" width="19.7109375" style="35" customWidth="1"/>
    <col min="5641" max="5641" width="23.140625" style="35" customWidth="1"/>
    <col min="5642" max="5642" width="9.140625" style="35"/>
    <col min="5643" max="5644" width="17.42578125" style="35" bestFit="1" customWidth="1"/>
    <col min="5645" max="5887" width="9.140625" style="35"/>
    <col min="5888" max="5888" width="8.7109375" style="35" customWidth="1"/>
    <col min="5889" max="5889" width="12" style="35" customWidth="1"/>
    <col min="5890" max="5890" width="15" style="35" customWidth="1"/>
    <col min="5891" max="5891" width="34.42578125" style="35" customWidth="1"/>
    <col min="5892" max="5892" width="15.7109375" style="35" bestFit="1" customWidth="1"/>
    <col min="5893" max="5893" width="9.7109375" style="35" customWidth="1"/>
    <col min="5894" max="5894" width="8.42578125" style="35" customWidth="1"/>
    <col min="5895" max="5895" width="14" style="35" bestFit="1" customWidth="1"/>
    <col min="5896" max="5896" width="19.7109375" style="35" customWidth="1"/>
    <col min="5897" max="5897" width="23.140625" style="35" customWidth="1"/>
    <col min="5898" max="5898" width="9.140625" style="35"/>
    <col min="5899" max="5900" width="17.42578125" style="35" bestFit="1" customWidth="1"/>
    <col min="5901" max="6143" width="9.140625" style="35"/>
    <col min="6144" max="6144" width="8.7109375" style="35" customWidth="1"/>
    <col min="6145" max="6145" width="12" style="35" customWidth="1"/>
    <col min="6146" max="6146" width="15" style="35" customWidth="1"/>
    <col min="6147" max="6147" width="34.42578125" style="35" customWidth="1"/>
    <col min="6148" max="6148" width="15.7109375" style="35" bestFit="1" customWidth="1"/>
    <col min="6149" max="6149" width="9.7109375" style="35" customWidth="1"/>
    <col min="6150" max="6150" width="8.42578125" style="35" customWidth="1"/>
    <col min="6151" max="6151" width="14" style="35" bestFit="1" customWidth="1"/>
    <col min="6152" max="6152" width="19.7109375" style="35" customWidth="1"/>
    <col min="6153" max="6153" width="23.140625" style="35" customWidth="1"/>
    <col min="6154" max="6154" width="9.140625" style="35"/>
    <col min="6155" max="6156" width="17.42578125" style="35" bestFit="1" customWidth="1"/>
    <col min="6157" max="6399" width="9.140625" style="35"/>
    <col min="6400" max="6400" width="8.7109375" style="35" customWidth="1"/>
    <col min="6401" max="6401" width="12" style="35" customWidth="1"/>
    <col min="6402" max="6402" width="15" style="35" customWidth="1"/>
    <col min="6403" max="6403" width="34.42578125" style="35" customWidth="1"/>
    <col min="6404" max="6404" width="15.7109375" style="35" bestFit="1" customWidth="1"/>
    <col min="6405" max="6405" width="9.7109375" style="35" customWidth="1"/>
    <col min="6406" max="6406" width="8.42578125" style="35" customWidth="1"/>
    <col min="6407" max="6407" width="14" style="35" bestFit="1" customWidth="1"/>
    <col min="6408" max="6408" width="19.7109375" style="35" customWidth="1"/>
    <col min="6409" max="6409" width="23.140625" style="35" customWidth="1"/>
    <col min="6410" max="6410" width="9.140625" style="35"/>
    <col min="6411" max="6412" width="17.42578125" style="35" bestFit="1" customWidth="1"/>
    <col min="6413" max="6655" width="9.140625" style="35"/>
    <col min="6656" max="6656" width="8.7109375" style="35" customWidth="1"/>
    <col min="6657" max="6657" width="12" style="35" customWidth="1"/>
    <col min="6658" max="6658" width="15" style="35" customWidth="1"/>
    <col min="6659" max="6659" width="34.42578125" style="35" customWidth="1"/>
    <col min="6660" max="6660" width="15.7109375" style="35" bestFit="1" customWidth="1"/>
    <col min="6661" max="6661" width="9.7109375" style="35" customWidth="1"/>
    <col min="6662" max="6662" width="8.42578125" style="35" customWidth="1"/>
    <col min="6663" max="6663" width="14" style="35" bestFit="1" customWidth="1"/>
    <col min="6664" max="6664" width="19.7109375" style="35" customWidth="1"/>
    <col min="6665" max="6665" width="23.140625" style="35" customWidth="1"/>
    <col min="6666" max="6666" width="9.140625" style="35"/>
    <col min="6667" max="6668" width="17.42578125" style="35" bestFit="1" customWidth="1"/>
    <col min="6669" max="6911" width="9.140625" style="35"/>
    <col min="6912" max="6912" width="8.7109375" style="35" customWidth="1"/>
    <col min="6913" max="6913" width="12" style="35" customWidth="1"/>
    <col min="6914" max="6914" width="15" style="35" customWidth="1"/>
    <col min="6915" max="6915" width="34.42578125" style="35" customWidth="1"/>
    <col min="6916" max="6916" width="15.7109375" style="35" bestFit="1" customWidth="1"/>
    <col min="6917" max="6917" width="9.7109375" style="35" customWidth="1"/>
    <col min="6918" max="6918" width="8.42578125" style="35" customWidth="1"/>
    <col min="6919" max="6919" width="14" style="35" bestFit="1" customWidth="1"/>
    <col min="6920" max="6920" width="19.7109375" style="35" customWidth="1"/>
    <col min="6921" max="6921" width="23.140625" style="35" customWidth="1"/>
    <col min="6922" max="6922" width="9.140625" style="35"/>
    <col min="6923" max="6924" width="17.42578125" style="35" bestFit="1" customWidth="1"/>
    <col min="6925" max="7167" width="9.140625" style="35"/>
    <col min="7168" max="7168" width="8.7109375" style="35" customWidth="1"/>
    <col min="7169" max="7169" width="12" style="35" customWidth="1"/>
    <col min="7170" max="7170" width="15" style="35" customWidth="1"/>
    <col min="7171" max="7171" width="34.42578125" style="35" customWidth="1"/>
    <col min="7172" max="7172" width="15.7109375" style="35" bestFit="1" customWidth="1"/>
    <col min="7173" max="7173" width="9.7109375" style="35" customWidth="1"/>
    <col min="7174" max="7174" width="8.42578125" style="35" customWidth="1"/>
    <col min="7175" max="7175" width="14" style="35" bestFit="1" customWidth="1"/>
    <col min="7176" max="7176" width="19.7109375" style="35" customWidth="1"/>
    <col min="7177" max="7177" width="23.140625" style="35" customWidth="1"/>
    <col min="7178" max="7178" width="9.140625" style="35"/>
    <col min="7179" max="7180" width="17.42578125" style="35" bestFit="1" customWidth="1"/>
    <col min="7181" max="7423" width="9.140625" style="35"/>
    <col min="7424" max="7424" width="8.7109375" style="35" customWidth="1"/>
    <col min="7425" max="7425" width="12" style="35" customWidth="1"/>
    <col min="7426" max="7426" width="15" style="35" customWidth="1"/>
    <col min="7427" max="7427" width="34.42578125" style="35" customWidth="1"/>
    <col min="7428" max="7428" width="15.7109375" style="35" bestFit="1" customWidth="1"/>
    <col min="7429" max="7429" width="9.7109375" style="35" customWidth="1"/>
    <col min="7430" max="7430" width="8.42578125" style="35" customWidth="1"/>
    <col min="7431" max="7431" width="14" style="35" bestFit="1" customWidth="1"/>
    <col min="7432" max="7432" width="19.7109375" style="35" customWidth="1"/>
    <col min="7433" max="7433" width="23.140625" style="35" customWidth="1"/>
    <col min="7434" max="7434" width="9.140625" style="35"/>
    <col min="7435" max="7436" width="17.42578125" style="35" bestFit="1" customWidth="1"/>
    <col min="7437" max="7679" width="9.140625" style="35"/>
    <col min="7680" max="7680" width="8.7109375" style="35" customWidth="1"/>
    <col min="7681" max="7681" width="12" style="35" customWidth="1"/>
    <col min="7682" max="7682" width="15" style="35" customWidth="1"/>
    <col min="7683" max="7683" width="34.42578125" style="35" customWidth="1"/>
    <col min="7684" max="7684" width="15.7109375" style="35" bestFit="1" customWidth="1"/>
    <col min="7685" max="7685" width="9.7109375" style="35" customWidth="1"/>
    <col min="7686" max="7686" width="8.42578125" style="35" customWidth="1"/>
    <col min="7687" max="7687" width="14" style="35" bestFit="1" customWidth="1"/>
    <col min="7688" max="7688" width="19.7109375" style="35" customWidth="1"/>
    <col min="7689" max="7689" width="23.140625" style="35" customWidth="1"/>
    <col min="7690" max="7690" width="9.140625" style="35"/>
    <col min="7691" max="7692" width="17.42578125" style="35" bestFit="1" customWidth="1"/>
    <col min="7693" max="7935" width="9.140625" style="35"/>
    <col min="7936" max="7936" width="8.7109375" style="35" customWidth="1"/>
    <col min="7937" max="7937" width="12" style="35" customWidth="1"/>
    <col min="7938" max="7938" width="15" style="35" customWidth="1"/>
    <col min="7939" max="7939" width="34.42578125" style="35" customWidth="1"/>
    <col min="7940" max="7940" width="15.7109375" style="35" bestFit="1" customWidth="1"/>
    <col min="7941" max="7941" width="9.7109375" style="35" customWidth="1"/>
    <col min="7942" max="7942" width="8.42578125" style="35" customWidth="1"/>
    <col min="7943" max="7943" width="14" style="35" bestFit="1" customWidth="1"/>
    <col min="7944" max="7944" width="19.7109375" style="35" customWidth="1"/>
    <col min="7945" max="7945" width="23.140625" style="35" customWidth="1"/>
    <col min="7946" max="7946" width="9.140625" style="35"/>
    <col min="7947" max="7948" width="17.42578125" style="35" bestFit="1" customWidth="1"/>
    <col min="7949" max="8191" width="9.140625" style="35"/>
    <col min="8192" max="8192" width="8.7109375" style="35" customWidth="1"/>
    <col min="8193" max="8193" width="12" style="35" customWidth="1"/>
    <col min="8194" max="8194" width="15" style="35" customWidth="1"/>
    <col min="8195" max="8195" width="34.42578125" style="35" customWidth="1"/>
    <col min="8196" max="8196" width="15.7109375" style="35" bestFit="1" customWidth="1"/>
    <col min="8197" max="8197" width="9.7109375" style="35" customWidth="1"/>
    <col min="8198" max="8198" width="8.42578125" style="35" customWidth="1"/>
    <col min="8199" max="8199" width="14" style="35" bestFit="1" customWidth="1"/>
    <col min="8200" max="8200" width="19.7109375" style="35" customWidth="1"/>
    <col min="8201" max="8201" width="23.140625" style="35" customWidth="1"/>
    <col min="8202" max="8202" width="9.140625" style="35"/>
    <col min="8203" max="8204" width="17.42578125" style="35" bestFit="1" customWidth="1"/>
    <col min="8205" max="8447" width="9.140625" style="35"/>
    <col min="8448" max="8448" width="8.7109375" style="35" customWidth="1"/>
    <col min="8449" max="8449" width="12" style="35" customWidth="1"/>
    <col min="8450" max="8450" width="15" style="35" customWidth="1"/>
    <col min="8451" max="8451" width="34.42578125" style="35" customWidth="1"/>
    <col min="8452" max="8452" width="15.7109375" style="35" bestFit="1" customWidth="1"/>
    <col min="8453" max="8453" width="9.7109375" style="35" customWidth="1"/>
    <col min="8454" max="8454" width="8.42578125" style="35" customWidth="1"/>
    <col min="8455" max="8455" width="14" style="35" bestFit="1" customWidth="1"/>
    <col min="8456" max="8456" width="19.7109375" style="35" customWidth="1"/>
    <col min="8457" max="8457" width="23.140625" style="35" customWidth="1"/>
    <col min="8458" max="8458" width="9.140625" style="35"/>
    <col min="8459" max="8460" width="17.42578125" style="35" bestFit="1" customWidth="1"/>
    <col min="8461" max="8703" width="9.140625" style="35"/>
    <col min="8704" max="8704" width="8.7109375" style="35" customWidth="1"/>
    <col min="8705" max="8705" width="12" style="35" customWidth="1"/>
    <col min="8706" max="8706" width="15" style="35" customWidth="1"/>
    <col min="8707" max="8707" width="34.42578125" style="35" customWidth="1"/>
    <col min="8708" max="8708" width="15.7109375" style="35" bestFit="1" customWidth="1"/>
    <col min="8709" max="8709" width="9.7109375" style="35" customWidth="1"/>
    <col min="8710" max="8710" width="8.42578125" style="35" customWidth="1"/>
    <col min="8711" max="8711" width="14" style="35" bestFit="1" customWidth="1"/>
    <col min="8712" max="8712" width="19.7109375" style="35" customWidth="1"/>
    <col min="8713" max="8713" width="23.140625" style="35" customWidth="1"/>
    <col min="8714" max="8714" width="9.140625" style="35"/>
    <col min="8715" max="8716" width="17.42578125" style="35" bestFit="1" customWidth="1"/>
    <col min="8717" max="8959" width="9.140625" style="35"/>
    <col min="8960" max="8960" width="8.7109375" style="35" customWidth="1"/>
    <col min="8961" max="8961" width="12" style="35" customWidth="1"/>
    <col min="8962" max="8962" width="15" style="35" customWidth="1"/>
    <col min="8963" max="8963" width="34.42578125" style="35" customWidth="1"/>
    <col min="8964" max="8964" width="15.7109375" style="35" bestFit="1" customWidth="1"/>
    <col min="8965" max="8965" width="9.7109375" style="35" customWidth="1"/>
    <col min="8966" max="8966" width="8.42578125" style="35" customWidth="1"/>
    <col min="8967" max="8967" width="14" style="35" bestFit="1" customWidth="1"/>
    <col min="8968" max="8968" width="19.7109375" style="35" customWidth="1"/>
    <col min="8969" max="8969" width="23.140625" style="35" customWidth="1"/>
    <col min="8970" max="8970" width="9.140625" style="35"/>
    <col min="8971" max="8972" width="17.42578125" style="35" bestFit="1" customWidth="1"/>
    <col min="8973" max="9215" width="9.140625" style="35"/>
    <col min="9216" max="9216" width="8.7109375" style="35" customWidth="1"/>
    <col min="9217" max="9217" width="12" style="35" customWidth="1"/>
    <col min="9218" max="9218" width="15" style="35" customWidth="1"/>
    <col min="9219" max="9219" width="34.42578125" style="35" customWidth="1"/>
    <col min="9220" max="9220" width="15.7109375" style="35" bestFit="1" customWidth="1"/>
    <col min="9221" max="9221" width="9.7109375" style="35" customWidth="1"/>
    <col min="9222" max="9222" width="8.42578125" style="35" customWidth="1"/>
    <col min="9223" max="9223" width="14" style="35" bestFit="1" customWidth="1"/>
    <col min="9224" max="9224" width="19.7109375" style="35" customWidth="1"/>
    <col min="9225" max="9225" width="23.140625" style="35" customWidth="1"/>
    <col min="9226" max="9226" width="9.140625" style="35"/>
    <col min="9227" max="9228" width="17.42578125" style="35" bestFit="1" customWidth="1"/>
    <col min="9229" max="9471" width="9.140625" style="35"/>
    <col min="9472" max="9472" width="8.7109375" style="35" customWidth="1"/>
    <col min="9473" max="9473" width="12" style="35" customWidth="1"/>
    <col min="9474" max="9474" width="15" style="35" customWidth="1"/>
    <col min="9475" max="9475" width="34.42578125" style="35" customWidth="1"/>
    <col min="9476" max="9476" width="15.7109375" style="35" bestFit="1" customWidth="1"/>
    <col min="9477" max="9477" width="9.7109375" style="35" customWidth="1"/>
    <col min="9478" max="9478" width="8.42578125" style="35" customWidth="1"/>
    <col min="9479" max="9479" width="14" style="35" bestFit="1" customWidth="1"/>
    <col min="9480" max="9480" width="19.7109375" style="35" customWidth="1"/>
    <col min="9481" max="9481" width="23.140625" style="35" customWidth="1"/>
    <col min="9482" max="9482" width="9.140625" style="35"/>
    <col min="9483" max="9484" width="17.42578125" style="35" bestFit="1" customWidth="1"/>
    <col min="9485" max="9727" width="9.140625" style="35"/>
    <col min="9728" max="9728" width="8.7109375" style="35" customWidth="1"/>
    <col min="9729" max="9729" width="12" style="35" customWidth="1"/>
    <col min="9730" max="9730" width="15" style="35" customWidth="1"/>
    <col min="9731" max="9731" width="34.42578125" style="35" customWidth="1"/>
    <col min="9732" max="9732" width="15.7109375" style="35" bestFit="1" customWidth="1"/>
    <col min="9733" max="9733" width="9.7109375" style="35" customWidth="1"/>
    <col min="9734" max="9734" width="8.42578125" style="35" customWidth="1"/>
    <col min="9735" max="9735" width="14" style="35" bestFit="1" customWidth="1"/>
    <col min="9736" max="9736" width="19.7109375" style="35" customWidth="1"/>
    <col min="9737" max="9737" width="23.140625" style="35" customWidth="1"/>
    <col min="9738" max="9738" width="9.140625" style="35"/>
    <col min="9739" max="9740" width="17.42578125" style="35" bestFit="1" customWidth="1"/>
    <col min="9741" max="9983" width="9.140625" style="35"/>
    <col min="9984" max="9984" width="8.7109375" style="35" customWidth="1"/>
    <col min="9985" max="9985" width="12" style="35" customWidth="1"/>
    <col min="9986" max="9986" width="15" style="35" customWidth="1"/>
    <col min="9987" max="9987" width="34.42578125" style="35" customWidth="1"/>
    <col min="9988" max="9988" width="15.7109375" style="35" bestFit="1" customWidth="1"/>
    <col min="9989" max="9989" width="9.7109375" style="35" customWidth="1"/>
    <col min="9990" max="9990" width="8.42578125" style="35" customWidth="1"/>
    <col min="9991" max="9991" width="14" style="35" bestFit="1" customWidth="1"/>
    <col min="9992" max="9992" width="19.7109375" style="35" customWidth="1"/>
    <col min="9993" max="9993" width="23.140625" style="35" customWidth="1"/>
    <col min="9994" max="9994" width="9.140625" style="35"/>
    <col min="9995" max="9996" width="17.42578125" style="35" bestFit="1" customWidth="1"/>
    <col min="9997" max="10239" width="9.140625" style="35"/>
    <col min="10240" max="10240" width="8.7109375" style="35" customWidth="1"/>
    <col min="10241" max="10241" width="12" style="35" customWidth="1"/>
    <col min="10242" max="10242" width="15" style="35" customWidth="1"/>
    <col min="10243" max="10243" width="34.42578125" style="35" customWidth="1"/>
    <col min="10244" max="10244" width="15.7109375" style="35" bestFit="1" customWidth="1"/>
    <col min="10245" max="10245" width="9.7109375" style="35" customWidth="1"/>
    <col min="10246" max="10246" width="8.42578125" style="35" customWidth="1"/>
    <col min="10247" max="10247" width="14" style="35" bestFit="1" customWidth="1"/>
    <col min="10248" max="10248" width="19.7109375" style="35" customWidth="1"/>
    <col min="10249" max="10249" width="23.140625" style="35" customWidth="1"/>
    <col min="10250" max="10250" width="9.140625" style="35"/>
    <col min="10251" max="10252" width="17.42578125" style="35" bestFit="1" customWidth="1"/>
    <col min="10253" max="10495" width="9.140625" style="35"/>
    <col min="10496" max="10496" width="8.7109375" style="35" customWidth="1"/>
    <col min="10497" max="10497" width="12" style="35" customWidth="1"/>
    <col min="10498" max="10498" width="15" style="35" customWidth="1"/>
    <col min="10499" max="10499" width="34.42578125" style="35" customWidth="1"/>
    <col min="10500" max="10500" width="15.7109375" style="35" bestFit="1" customWidth="1"/>
    <col min="10501" max="10501" width="9.7109375" style="35" customWidth="1"/>
    <col min="10502" max="10502" width="8.42578125" style="35" customWidth="1"/>
    <col min="10503" max="10503" width="14" style="35" bestFit="1" customWidth="1"/>
    <col min="10504" max="10504" width="19.7109375" style="35" customWidth="1"/>
    <col min="10505" max="10505" width="23.140625" style="35" customWidth="1"/>
    <col min="10506" max="10506" width="9.140625" style="35"/>
    <col min="10507" max="10508" width="17.42578125" style="35" bestFit="1" customWidth="1"/>
    <col min="10509" max="10751" width="9.140625" style="35"/>
    <col min="10752" max="10752" width="8.7109375" style="35" customWidth="1"/>
    <col min="10753" max="10753" width="12" style="35" customWidth="1"/>
    <col min="10754" max="10754" width="15" style="35" customWidth="1"/>
    <col min="10755" max="10755" width="34.42578125" style="35" customWidth="1"/>
    <col min="10756" max="10756" width="15.7109375" style="35" bestFit="1" customWidth="1"/>
    <col min="10757" max="10757" width="9.7109375" style="35" customWidth="1"/>
    <col min="10758" max="10758" width="8.42578125" style="35" customWidth="1"/>
    <col min="10759" max="10759" width="14" style="35" bestFit="1" customWidth="1"/>
    <col min="10760" max="10760" width="19.7109375" style="35" customWidth="1"/>
    <col min="10761" max="10761" width="23.140625" style="35" customWidth="1"/>
    <col min="10762" max="10762" width="9.140625" style="35"/>
    <col min="10763" max="10764" width="17.42578125" style="35" bestFit="1" customWidth="1"/>
    <col min="10765" max="11007" width="9.140625" style="35"/>
    <col min="11008" max="11008" width="8.7109375" style="35" customWidth="1"/>
    <col min="11009" max="11009" width="12" style="35" customWidth="1"/>
    <col min="11010" max="11010" width="15" style="35" customWidth="1"/>
    <col min="11011" max="11011" width="34.42578125" style="35" customWidth="1"/>
    <col min="11012" max="11012" width="15.7109375" style="35" bestFit="1" customWidth="1"/>
    <col min="11013" max="11013" width="9.7109375" style="35" customWidth="1"/>
    <col min="11014" max="11014" width="8.42578125" style="35" customWidth="1"/>
    <col min="11015" max="11015" width="14" style="35" bestFit="1" customWidth="1"/>
    <col min="11016" max="11016" width="19.7109375" style="35" customWidth="1"/>
    <col min="11017" max="11017" width="23.140625" style="35" customWidth="1"/>
    <col min="11018" max="11018" width="9.140625" style="35"/>
    <col min="11019" max="11020" width="17.42578125" style="35" bestFit="1" customWidth="1"/>
    <col min="11021" max="11263" width="9.140625" style="35"/>
    <col min="11264" max="11264" width="8.7109375" style="35" customWidth="1"/>
    <col min="11265" max="11265" width="12" style="35" customWidth="1"/>
    <col min="11266" max="11266" width="15" style="35" customWidth="1"/>
    <col min="11267" max="11267" width="34.42578125" style="35" customWidth="1"/>
    <col min="11268" max="11268" width="15.7109375" style="35" bestFit="1" customWidth="1"/>
    <col min="11269" max="11269" width="9.7109375" style="35" customWidth="1"/>
    <col min="11270" max="11270" width="8.42578125" style="35" customWidth="1"/>
    <col min="11271" max="11271" width="14" style="35" bestFit="1" customWidth="1"/>
    <col min="11272" max="11272" width="19.7109375" style="35" customWidth="1"/>
    <col min="11273" max="11273" width="23.140625" style="35" customWidth="1"/>
    <col min="11274" max="11274" width="9.140625" style="35"/>
    <col min="11275" max="11276" width="17.42578125" style="35" bestFit="1" customWidth="1"/>
    <col min="11277" max="11519" width="9.140625" style="35"/>
    <col min="11520" max="11520" width="8.7109375" style="35" customWidth="1"/>
    <col min="11521" max="11521" width="12" style="35" customWidth="1"/>
    <col min="11522" max="11522" width="15" style="35" customWidth="1"/>
    <col min="11523" max="11523" width="34.42578125" style="35" customWidth="1"/>
    <col min="11524" max="11524" width="15.7109375" style="35" bestFit="1" customWidth="1"/>
    <col min="11525" max="11525" width="9.7109375" style="35" customWidth="1"/>
    <col min="11526" max="11526" width="8.42578125" style="35" customWidth="1"/>
    <col min="11527" max="11527" width="14" style="35" bestFit="1" customWidth="1"/>
    <col min="11528" max="11528" width="19.7109375" style="35" customWidth="1"/>
    <col min="11529" max="11529" width="23.140625" style="35" customWidth="1"/>
    <col min="11530" max="11530" width="9.140625" style="35"/>
    <col min="11531" max="11532" width="17.42578125" style="35" bestFit="1" customWidth="1"/>
    <col min="11533" max="11775" width="9.140625" style="35"/>
    <col min="11776" max="11776" width="8.7109375" style="35" customWidth="1"/>
    <col min="11777" max="11777" width="12" style="35" customWidth="1"/>
    <col min="11778" max="11778" width="15" style="35" customWidth="1"/>
    <col min="11779" max="11779" width="34.42578125" style="35" customWidth="1"/>
    <col min="11780" max="11780" width="15.7109375" style="35" bestFit="1" customWidth="1"/>
    <col min="11781" max="11781" width="9.7109375" style="35" customWidth="1"/>
    <col min="11782" max="11782" width="8.42578125" style="35" customWidth="1"/>
    <col min="11783" max="11783" width="14" style="35" bestFit="1" customWidth="1"/>
    <col min="11784" max="11784" width="19.7109375" style="35" customWidth="1"/>
    <col min="11785" max="11785" width="23.140625" style="35" customWidth="1"/>
    <col min="11786" max="11786" width="9.140625" style="35"/>
    <col min="11787" max="11788" width="17.42578125" style="35" bestFit="1" customWidth="1"/>
    <col min="11789" max="12031" width="9.140625" style="35"/>
    <col min="12032" max="12032" width="8.7109375" style="35" customWidth="1"/>
    <col min="12033" max="12033" width="12" style="35" customWidth="1"/>
    <col min="12034" max="12034" width="15" style="35" customWidth="1"/>
    <col min="12035" max="12035" width="34.42578125" style="35" customWidth="1"/>
    <col min="12036" max="12036" width="15.7109375" style="35" bestFit="1" customWidth="1"/>
    <col min="12037" max="12037" width="9.7109375" style="35" customWidth="1"/>
    <col min="12038" max="12038" width="8.42578125" style="35" customWidth="1"/>
    <col min="12039" max="12039" width="14" style="35" bestFit="1" customWidth="1"/>
    <col min="12040" max="12040" width="19.7109375" style="35" customWidth="1"/>
    <col min="12041" max="12041" width="23.140625" style="35" customWidth="1"/>
    <col min="12042" max="12042" width="9.140625" style="35"/>
    <col min="12043" max="12044" width="17.42578125" style="35" bestFit="1" customWidth="1"/>
    <col min="12045" max="12287" width="9.140625" style="35"/>
    <col min="12288" max="12288" width="8.7109375" style="35" customWidth="1"/>
    <col min="12289" max="12289" width="12" style="35" customWidth="1"/>
    <col min="12290" max="12290" width="15" style="35" customWidth="1"/>
    <col min="12291" max="12291" width="34.42578125" style="35" customWidth="1"/>
    <col min="12292" max="12292" width="15.7109375" style="35" bestFit="1" customWidth="1"/>
    <col min="12293" max="12293" width="9.7109375" style="35" customWidth="1"/>
    <col min="12294" max="12294" width="8.42578125" style="35" customWidth="1"/>
    <col min="12295" max="12295" width="14" style="35" bestFit="1" customWidth="1"/>
    <col min="12296" max="12296" width="19.7109375" style="35" customWidth="1"/>
    <col min="12297" max="12297" width="23.140625" style="35" customWidth="1"/>
    <col min="12298" max="12298" width="9.140625" style="35"/>
    <col min="12299" max="12300" width="17.42578125" style="35" bestFit="1" customWidth="1"/>
    <col min="12301" max="12543" width="9.140625" style="35"/>
    <col min="12544" max="12544" width="8.7109375" style="35" customWidth="1"/>
    <col min="12545" max="12545" width="12" style="35" customWidth="1"/>
    <col min="12546" max="12546" width="15" style="35" customWidth="1"/>
    <col min="12547" max="12547" width="34.42578125" style="35" customWidth="1"/>
    <col min="12548" max="12548" width="15.7109375" style="35" bestFit="1" customWidth="1"/>
    <col min="12549" max="12549" width="9.7109375" style="35" customWidth="1"/>
    <col min="12550" max="12550" width="8.42578125" style="35" customWidth="1"/>
    <col min="12551" max="12551" width="14" style="35" bestFit="1" customWidth="1"/>
    <col min="12552" max="12552" width="19.7109375" style="35" customWidth="1"/>
    <col min="12553" max="12553" width="23.140625" style="35" customWidth="1"/>
    <col min="12554" max="12554" width="9.140625" style="35"/>
    <col min="12555" max="12556" width="17.42578125" style="35" bestFit="1" customWidth="1"/>
    <col min="12557" max="12799" width="9.140625" style="35"/>
    <col min="12800" max="12800" width="8.7109375" style="35" customWidth="1"/>
    <col min="12801" max="12801" width="12" style="35" customWidth="1"/>
    <col min="12802" max="12802" width="15" style="35" customWidth="1"/>
    <col min="12803" max="12803" width="34.42578125" style="35" customWidth="1"/>
    <col min="12804" max="12804" width="15.7109375" style="35" bestFit="1" customWidth="1"/>
    <col min="12805" max="12805" width="9.7109375" style="35" customWidth="1"/>
    <col min="12806" max="12806" width="8.42578125" style="35" customWidth="1"/>
    <col min="12807" max="12807" width="14" style="35" bestFit="1" customWidth="1"/>
    <col min="12808" max="12808" width="19.7109375" style="35" customWidth="1"/>
    <col min="12809" max="12809" width="23.140625" style="35" customWidth="1"/>
    <col min="12810" max="12810" width="9.140625" style="35"/>
    <col min="12811" max="12812" width="17.42578125" style="35" bestFit="1" customWidth="1"/>
    <col min="12813" max="13055" width="9.140625" style="35"/>
    <col min="13056" max="13056" width="8.7109375" style="35" customWidth="1"/>
    <col min="13057" max="13057" width="12" style="35" customWidth="1"/>
    <col min="13058" max="13058" width="15" style="35" customWidth="1"/>
    <col min="13059" max="13059" width="34.42578125" style="35" customWidth="1"/>
    <col min="13060" max="13060" width="15.7109375" style="35" bestFit="1" customWidth="1"/>
    <col min="13061" max="13061" width="9.7109375" style="35" customWidth="1"/>
    <col min="13062" max="13062" width="8.42578125" style="35" customWidth="1"/>
    <col min="13063" max="13063" width="14" style="35" bestFit="1" customWidth="1"/>
    <col min="13064" max="13064" width="19.7109375" style="35" customWidth="1"/>
    <col min="13065" max="13065" width="23.140625" style="35" customWidth="1"/>
    <col min="13066" max="13066" width="9.140625" style="35"/>
    <col min="13067" max="13068" width="17.42578125" style="35" bestFit="1" customWidth="1"/>
    <col min="13069" max="13311" width="9.140625" style="35"/>
    <col min="13312" max="13312" width="8.7109375" style="35" customWidth="1"/>
    <col min="13313" max="13313" width="12" style="35" customWidth="1"/>
    <col min="13314" max="13314" width="15" style="35" customWidth="1"/>
    <col min="13315" max="13315" width="34.42578125" style="35" customWidth="1"/>
    <col min="13316" max="13316" width="15.7109375" style="35" bestFit="1" customWidth="1"/>
    <col min="13317" max="13317" width="9.7109375" style="35" customWidth="1"/>
    <col min="13318" max="13318" width="8.42578125" style="35" customWidth="1"/>
    <col min="13319" max="13319" width="14" style="35" bestFit="1" customWidth="1"/>
    <col min="13320" max="13320" width="19.7109375" style="35" customWidth="1"/>
    <col min="13321" max="13321" width="23.140625" style="35" customWidth="1"/>
    <col min="13322" max="13322" width="9.140625" style="35"/>
    <col min="13323" max="13324" width="17.42578125" style="35" bestFit="1" customWidth="1"/>
    <col min="13325" max="13567" width="9.140625" style="35"/>
    <col min="13568" max="13568" width="8.7109375" style="35" customWidth="1"/>
    <col min="13569" max="13569" width="12" style="35" customWidth="1"/>
    <col min="13570" max="13570" width="15" style="35" customWidth="1"/>
    <col min="13571" max="13571" width="34.42578125" style="35" customWidth="1"/>
    <col min="13572" max="13572" width="15.7109375" style="35" bestFit="1" customWidth="1"/>
    <col min="13573" max="13573" width="9.7109375" style="35" customWidth="1"/>
    <col min="13574" max="13574" width="8.42578125" style="35" customWidth="1"/>
    <col min="13575" max="13575" width="14" style="35" bestFit="1" customWidth="1"/>
    <col min="13576" max="13576" width="19.7109375" style="35" customWidth="1"/>
    <col min="13577" max="13577" width="23.140625" style="35" customWidth="1"/>
    <col min="13578" max="13578" width="9.140625" style="35"/>
    <col min="13579" max="13580" width="17.42578125" style="35" bestFit="1" customWidth="1"/>
    <col min="13581" max="13823" width="9.140625" style="35"/>
    <col min="13824" max="13824" width="8.7109375" style="35" customWidth="1"/>
    <col min="13825" max="13825" width="12" style="35" customWidth="1"/>
    <col min="13826" max="13826" width="15" style="35" customWidth="1"/>
    <col min="13827" max="13827" width="34.42578125" style="35" customWidth="1"/>
    <col min="13828" max="13828" width="15.7109375" style="35" bestFit="1" customWidth="1"/>
    <col min="13829" max="13829" width="9.7109375" style="35" customWidth="1"/>
    <col min="13830" max="13830" width="8.42578125" style="35" customWidth="1"/>
    <col min="13831" max="13831" width="14" style="35" bestFit="1" customWidth="1"/>
    <col min="13832" max="13832" width="19.7109375" style="35" customWidth="1"/>
    <col min="13833" max="13833" width="23.140625" style="35" customWidth="1"/>
    <col min="13834" max="13834" width="9.140625" style="35"/>
    <col min="13835" max="13836" width="17.42578125" style="35" bestFit="1" customWidth="1"/>
    <col min="13837" max="14079" width="9.140625" style="35"/>
    <col min="14080" max="14080" width="8.7109375" style="35" customWidth="1"/>
    <col min="14081" max="14081" width="12" style="35" customWidth="1"/>
    <col min="14082" max="14082" width="15" style="35" customWidth="1"/>
    <col min="14083" max="14083" width="34.42578125" style="35" customWidth="1"/>
    <col min="14084" max="14084" width="15.7109375" style="35" bestFit="1" customWidth="1"/>
    <col min="14085" max="14085" width="9.7109375" style="35" customWidth="1"/>
    <col min="14086" max="14086" width="8.42578125" style="35" customWidth="1"/>
    <col min="14087" max="14087" width="14" style="35" bestFit="1" customWidth="1"/>
    <col min="14088" max="14088" width="19.7109375" style="35" customWidth="1"/>
    <col min="14089" max="14089" width="23.140625" style="35" customWidth="1"/>
    <col min="14090" max="14090" width="9.140625" style="35"/>
    <col min="14091" max="14092" width="17.42578125" style="35" bestFit="1" customWidth="1"/>
    <col min="14093" max="14335" width="9.140625" style="35"/>
    <col min="14336" max="14336" width="8.7109375" style="35" customWidth="1"/>
    <col min="14337" max="14337" width="12" style="35" customWidth="1"/>
    <col min="14338" max="14338" width="15" style="35" customWidth="1"/>
    <col min="14339" max="14339" width="34.42578125" style="35" customWidth="1"/>
    <col min="14340" max="14340" width="15.7109375" style="35" bestFit="1" customWidth="1"/>
    <col min="14341" max="14341" width="9.7109375" style="35" customWidth="1"/>
    <col min="14342" max="14342" width="8.42578125" style="35" customWidth="1"/>
    <col min="14343" max="14343" width="14" style="35" bestFit="1" customWidth="1"/>
    <col min="14344" max="14344" width="19.7109375" style="35" customWidth="1"/>
    <col min="14345" max="14345" width="23.140625" style="35" customWidth="1"/>
    <col min="14346" max="14346" width="9.140625" style="35"/>
    <col min="14347" max="14348" width="17.42578125" style="35" bestFit="1" customWidth="1"/>
    <col min="14349" max="14591" width="9.140625" style="35"/>
    <col min="14592" max="14592" width="8.7109375" style="35" customWidth="1"/>
    <col min="14593" max="14593" width="12" style="35" customWidth="1"/>
    <col min="14594" max="14594" width="15" style="35" customWidth="1"/>
    <col min="14595" max="14595" width="34.42578125" style="35" customWidth="1"/>
    <col min="14596" max="14596" width="15.7109375" style="35" bestFit="1" customWidth="1"/>
    <col min="14597" max="14597" width="9.7109375" style="35" customWidth="1"/>
    <col min="14598" max="14598" width="8.42578125" style="35" customWidth="1"/>
    <col min="14599" max="14599" width="14" style="35" bestFit="1" customWidth="1"/>
    <col min="14600" max="14600" width="19.7109375" style="35" customWidth="1"/>
    <col min="14601" max="14601" width="23.140625" style="35" customWidth="1"/>
    <col min="14602" max="14602" width="9.140625" style="35"/>
    <col min="14603" max="14604" width="17.42578125" style="35" bestFit="1" customWidth="1"/>
    <col min="14605" max="14847" width="9.140625" style="35"/>
    <col min="14848" max="14848" width="8.7109375" style="35" customWidth="1"/>
    <col min="14849" max="14849" width="12" style="35" customWidth="1"/>
    <col min="14850" max="14850" width="15" style="35" customWidth="1"/>
    <col min="14851" max="14851" width="34.42578125" style="35" customWidth="1"/>
    <col min="14852" max="14852" width="15.7109375" style="35" bestFit="1" customWidth="1"/>
    <col min="14853" max="14853" width="9.7109375" style="35" customWidth="1"/>
    <col min="14854" max="14854" width="8.42578125" style="35" customWidth="1"/>
    <col min="14855" max="14855" width="14" style="35" bestFit="1" customWidth="1"/>
    <col min="14856" max="14856" width="19.7109375" style="35" customWidth="1"/>
    <col min="14857" max="14857" width="23.140625" style="35" customWidth="1"/>
    <col min="14858" max="14858" width="9.140625" style="35"/>
    <col min="14859" max="14860" width="17.42578125" style="35" bestFit="1" customWidth="1"/>
    <col min="14861" max="15103" width="9.140625" style="35"/>
    <col min="15104" max="15104" width="8.7109375" style="35" customWidth="1"/>
    <col min="15105" max="15105" width="12" style="35" customWidth="1"/>
    <col min="15106" max="15106" width="15" style="35" customWidth="1"/>
    <col min="15107" max="15107" width="34.42578125" style="35" customWidth="1"/>
    <col min="15108" max="15108" width="15.7109375" style="35" bestFit="1" customWidth="1"/>
    <col min="15109" max="15109" width="9.7109375" style="35" customWidth="1"/>
    <col min="15110" max="15110" width="8.42578125" style="35" customWidth="1"/>
    <col min="15111" max="15111" width="14" style="35" bestFit="1" customWidth="1"/>
    <col min="15112" max="15112" width="19.7109375" style="35" customWidth="1"/>
    <col min="15113" max="15113" width="23.140625" style="35" customWidth="1"/>
    <col min="15114" max="15114" width="9.140625" style="35"/>
    <col min="15115" max="15116" width="17.42578125" style="35" bestFit="1" customWidth="1"/>
    <col min="15117" max="15359" width="9.140625" style="35"/>
    <col min="15360" max="15360" width="8.7109375" style="35" customWidth="1"/>
    <col min="15361" max="15361" width="12" style="35" customWidth="1"/>
    <col min="15362" max="15362" width="15" style="35" customWidth="1"/>
    <col min="15363" max="15363" width="34.42578125" style="35" customWidth="1"/>
    <col min="15364" max="15364" width="15.7109375" style="35" bestFit="1" customWidth="1"/>
    <col min="15365" max="15365" width="9.7109375" style="35" customWidth="1"/>
    <col min="15366" max="15366" width="8.42578125" style="35" customWidth="1"/>
    <col min="15367" max="15367" width="14" style="35" bestFit="1" customWidth="1"/>
    <col min="15368" max="15368" width="19.7109375" style="35" customWidth="1"/>
    <col min="15369" max="15369" width="23.140625" style="35" customWidth="1"/>
    <col min="15370" max="15370" width="9.140625" style="35"/>
    <col min="15371" max="15372" width="17.42578125" style="35" bestFit="1" customWidth="1"/>
    <col min="15373" max="15615" width="9.140625" style="35"/>
    <col min="15616" max="15616" width="8.7109375" style="35" customWidth="1"/>
    <col min="15617" max="15617" width="12" style="35" customWidth="1"/>
    <col min="15618" max="15618" width="15" style="35" customWidth="1"/>
    <col min="15619" max="15619" width="34.42578125" style="35" customWidth="1"/>
    <col min="15620" max="15620" width="15.7109375" style="35" bestFit="1" customWidth="1"/>
    <col min="15621" max="15621" width="9.7109375" style="35" customWidth="1"/>
    <col min="15622" max="15622" width="8.42578125" style="35" customWidth="1"/>
    <col min="15623" max="15623" width="14" style="35" bestFit="1" customWidth="1"/>
    <col min="15624" max="15624" width="19.7109375" style="35" customWidth="1"/>
    <col min="15625" max="15625" width="23.140625" style="35" customWidth="1"/>
    <col min="15626" max="15626" width="9.140625" style="35"/>
    <col min="15627" max="15628" width="17.42578125" style="35" bestFit="1" customWidth="1"/>
    <col min="15629" max="15871" width="9.140625" style="35"/>
    <col min="15872" max="15872" width="8.7109375" style="35" customWidth="1"/>
    <col min="15873" max="15873" width="12" style="35" customWidth="1"/>
    <col min="15874" max="15874" width="15" style="35" customWidth="1"/>
    <col min="15875" max="15875" width="34.42578125" style="35" customWidth="1"/>
    <col min="15876" max="15876" width="15.7109375" style="35" bestFit="1" customWidth="1"/>
    <col min="15877" max="15877" width="9.7109375" style="35" customWidth="1"/>
    <col min="15878" max="15878" width="8.42578125" style="35" customWidth="1"/>
    <col min="15879" max="15879" width="14" style="35" bestFit="1" customWidth="1"/>
    <col min="15880" max="15880" width="19.7109375" style="35" customWidth="1"/>
    <col min="15881" max="15881" width="23.140625" style="35" customWidth="1"/>
    <col min="15882" max="15882" width="9.140625" style="35"/>
    <col min="15883" max="15884" width="17.42578125" style="35" bestFit="1" customWidth="1"/>
    <col min="15885" max="16127" width="9.140625" style="35"/>
    <col min="16128" max="16128" width="8.7109375" style="35" customWidth="1"/>
    <col min="16129" max="16129" width="12" style="35" customWidth="1"/>
    <col min="16130" max="16130" width="15" style="35" customWidth="1"/>
    <col min="16131" max="16131" width="34.42578125" style="35" customWidth="1"/>
    <col min="16132" max="16132" width="15.7109375" style="35" bestFit="1" customWidth="1"/>
    <col min="16133" max="16133" width="9.7109375" style="35" customWidth="1"/>
    <col min="16134" max="16134" width="8.42578125" style="35" customWidth="1"/>
    <col min="16135" max="16135" width="14" style="35" bestFit="1" customWidth="1"/>
    <col min="16136" max="16136" width="19.7109375" style="35" customWidth="1"/>
    <col min="16137" max="16137" width="23.140625" style="35" customWidth="1"/>
    <col min="16138" max="16138" width="9.140625" style="35"/>
    <col min="16139" max="16140" width="17.42578125" style="35" bestFit="1" customWidth="1"/>
    <col min="16141" max="16382" width="9.140625" style="35"/>
    <col min="16383" max="16384" width="9.140625" style="35" customWidth="1"/>
  </cols>
  <sheetData>
    <row r="1" spans="1:17">
      <c r="K1" s="56" t="s">
        <v>17</v>
      </c>
    </row>
    <row r="2" spans="1:17">
      <c r="A2" s="304" t="s">
        <v>16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7">
      <c r="A3" s="9" t="s">
        <v>10</v>
      </c>
      <c r="B3" s="9"/>
      <c r="C3" s="9"/>
      <c r="D3" s="9" t="s">
        <v>144</v>
      </c>
      <c r="E3" s="9"/>
      <c r="F3" s="58"/>
      <c r="G3" s="9"/>
      <c r="H3" s="59"/>
      <c r="I3" s="59"/>
      <c r="J3" s="9" t="s">
        <v>11</v>
      </c>
      <c r="K3" s="9"/>
      <c r="L3" s="35"/>
    </row>
    <row r="4" spans="1:17">
      <c r="A4" s="8" t="s">
        <v>9</v>
      </c>
      <c r="B4" s="8"/>
      <c r="C4" s="8"/>
      <c r="D4" s="8" t="s">
        <v>154</v>
      </c>
      <c r="E4" s="8"/>
      <c r="F4" s="60"/>
      <c r="G4" s="8"/>
      <c r="H4" s="61"/>
      <c r="I4" s="61"/>
      <c r="J4" s="62"/>
      <c r="K4" s="62"/>
      <c r="L4" s="35"/>
    </row>
    <row r="5" spans="1:17">
      <c r="A5" s="8" t="s">
        <v>13</v>
      </c>
      <c r="B5" s="8"/>
      <c r="C5" s="8"/>
      <c r="D5" s="8" t="s">
        <v>48</v>
      </c>
      <c r="E5" s="8"/>
      <c r="F5" s="8"/>
      <c r="G5" s="8"/>
      <c r="H5" s="61"/>
      <c r="I5" s="61"/>
      <c r="J5" s="63"/>
      <c r="K5" s="64"/>
      <c r="L5" s="35"/>
    </row>
    <row r="6" spans="1:17">
      <c r="A6" s="8" t="s">
        <v>5</v>
      </c>
      <c r="B6" s="8"/>
      <c r="C6" s="8"/>
      <c r="D6" s="8"/>
      <c r="E6" s="8"/>
      <c r="F6" s="8"/>
      <c r="G6" s="8"/>
      <c r="H6" s="61"/>
      <c r="I6" s="61"/>
      <c r="J6" s="63"/>
      <c r="K6" s="64"/>
      <c r="L6" s="35"/>
    </row>
    <row r="7" spans="1:17">
      <c r="A7" s="8" t="s">
        <v>18</v>
      </c>
      <c r="B7" s="8"/>
      <c r="C7" s="8"/>
      <c r="D7" s="8"/>
      <c r="E7" s="64"/>
      <c r="F7" s="10" t="s">
        <v>48</v>
      </c>
      <c r="G7" s="64"/>
      <c r="H7" s="61"/>
      <c r="I7" s="61"/>
      <c r="J7" s="63"/>
      <c r="K7" s="64"/>
      <c r="L7" s="35"/>
    </row>
    <row r="8" spans="1:17">
      <c r="A8" s="8" t="s">
        <v>19</v>
      </c>
      <c r="B8" s="8"/>
      <c r="C8" s="8" t="s">
        <v>20</v>
      </c>
      <c r="D8" s="8"/>
      <c r="E8" s="8" t="s">
        <v>40</v>
      </c>
      <c r="F8" s="8"/>
      <c r="G8" s="30"/>
      <c r="H8" s="61"/>
      <c r="I8" s="61"/>
      <c r="J8" s="63"/>
      <c r="K8" s="64"/>
      <c r="L8" s="35"/>
    </row>
    <row r="9" spans="1:17">
      <c r="A9" s="8" t="s">
        <v>41</v>
      </c>
      <c r="B9" s="8"/>
      <c r="C9" s="8"/>
      <c r="D9" s="8"/>
      <c r="E9" s="8"/>
      <c r="F9" s="14"/>
      <c r="G9" s="64"/>
      <c r="H9" s="61"/>
      <c r="I9" s="61"/>
      <c r="J9" s="63"/>
      <c r="K9" s="64"/>
      <c r="L9" s="35"/>
    </row>
    <row r="10" spans="1:17" ht="19.5" thickBot="1">
      <c r="A10" s="65"/>
      <c r="B10" s="65"/>
      <c r="C10" s="65"/>
      <c r="D10" s="65"/>
      <c r="E10" s="65"/>
      <c r="F10" s="15"/>
      <c r="G10" s="52"/>
      <c r="H10" s="66"/>
      <c r="I10" s="66"/>
      <c r="J10" s="51"/>
      <c r="K10" s="67" t="s">
        <v>15</v>
      </c>
      <c r="L10" s="35"/>
    </row>
    <row r="11" spans="1:17" ht="21.6" customHeight="1" thickTop="1">
      <c r="A11" s="305" t="s">
        <v>7</v>
      </c>
      <c r="B11" s="307" t="s">
        <v>0</v>
      </c>
      <c r="C11" s="308"/>
      <c r="D11" s="308"/>
      <c r="E11" s="308"/>
      <c r="F11" s="308"/>
      <c r="G11" s="305" t="s">
        <v>12</v>
      </c>
      <c r="H11" s="311" t="s">
        <v>21</v>
      </c>
      <c r="I11" s="311" t="s">
        <v>6</v>
      </c>
      <c r="J11" s="313" t="s">
        <v>22</v>
      </c>
      <c r="K11" s="305" t="s">
        <v>4</v>
      </c>
      <c r="L11" s="35"/>
    </row>
    <row r="12" spans="1:17" ht="19.5" thickBot="1">
      <c r="A12" s="306"/>
      <c r="B12" s="309"/>
      <c r="C12" s="310"/>
      <c r="D12" s="310"/>
      <c r="E12" s="310"/>
      <c r="F12" s="310"/>
      <c r="G12" s="306"/>
      <c r="H12" s="312"/>
      <c r="I12" s="312"/>
      <c r="J12" s="314"/>
      <c r="K12" s="306"/>
      <c r="L12" s="35"/>
      <c r="M12" s="68"/>
      <c r="N12" s="68"/>
      <c r="O12" s="68"/>
      <c r="P12" s="68"/>
      <c r="Q12" s="69"/>
    </row>
    <row r="13" spans="1:17" ht="19.5" thickTop="1">
      <c r="A13" s="167"/>
      <c r="B13" s="176" t="s">
        <v>145</v>
      </c>
      <c r="C13" s="168"/>
      <c r="D13" s="168"/>
      <c r="E13" s="168"/>
      <c r="F13" s="168"/>
      <c r="G13" s="167"/>
      <c r="H13" s="169"/>
      <c r="I13" s="169"/>
      <c r="J13" s="170"/>
      <c r="K13" s="167"/>
      <c r="L13" s="35"/>
      <c r="M13" s="68"/>
      <c r="N13" s="68"/>
      <c r="O13" s="68"/>
      <c r="P13" s="68"/>
      <c r="Q13" s="69"/>
    </row>
    <row r="14" spans="1:17" ht="20.45" customHeight="1">
      <c r="A14" s="28">
        <v>1</v>
      </c>
      <c r="B14" s="29" t="s">
        <v>51</v>
      </c>
      <c r="C14" s="30"/>
      <c r="D14" s="30"/>
      <c r="E14" s="31"/>
      <c r="F14" s="31"/>
      <c r="G14" s="70">
        <f>ปร.4.!K52</f>
        <v>1109975.6099999999</v>
      </c>
      <c r="H14" s="76">
        <v>1.3044</v>
      </c>
      <c r="I14" s="72"/>
      <c r="J14" s="32">
        <f>G14*H14</f>
        <v>1447852.1856839999</v>
      </c>
      <c r="K14" s="28"/>
      <c r="L14" s="73"/>
      <c r="N14" s="57"/>
      <c r="O14" s="74"/>
      <c r="P14" s="75"/>
    </row>
    <row r="15" spans="1:17" ht="20.45" customHeight="1">
      <c r="A15" s="28">
        <v>2</v>
      </c>
      <c r="B15" s="29" t="s">
        <v>79</v>
      </c>
      <c r="C15" s="30"/>
      <c r="D15" s="30"/>
      <c r="E15" s="31"/>
      <c r="F15" s="31"/>
      <c r="G15" s="70">
        <f>ไฟฟ้าแสงสว่าง!K29</f>
        <v>152957.2114</v>
      </c>
      <c r="H15" s="76">
        <v>1.3044</v>
      </c>
      <c r="I15" s="72"/>
      <c r="J15" s="32">
        <f t="shared" ref="J15:J16" si="0">G15*H15</f>
        <v>199517.38655016001</v>
      </c>
      <c r="K15" s="28"/>
      <c r="L15" s="73"/>
      <c r="N15" s="57"/>
      <c r="O15" s="74"/>
      <c r="P15" s="75"/>
    </row>
    <row r="16" spans="1:17" ht="20.45" customHeight="1">
      <c r="A16" s="28">
        <v>3</v>
      </c>
      <c r="B16" s="29" t="s">
        <v>80</v>
      </c>
      <c r="C16" s="30"/>
      <c r="D16" s="30"/>
      <c r="E16" s="31"/>
      <c r="F16" s="31"/>
      <c r="G16" s="70">
        <f>เครื่องปรับอากาศ!K20</f>
        <v>20055.458000000002</v>
      </c>
      <c r="H16" s="76">
        <v>1.3044</v>
      </c>
      <c r="I16" s="72"/>
      <c r="J16" s="32">
        <f t="shared" si="0"/>
        <v>26160.339415200004</v>
      </c>
      <c r="K16" s="28"/>
      <c r="L16" s="73"/>
      <c r="N16" s="57"/>
      <c r="O16" s="74"/>
      <c r="P16" s="75"/>
    </row>
    <row r="17" spans="1:17" ht="20.45" customHeight="1">
      <c r="A17" s="28"/>
      <c r="B17" s="29"/>
      <c r="C17" s="30"/>
      <c r="D17" s="30"/>
      <c r="E17" s="31"/>
      <c r="F17" s="31"/>
      <c r="G17" s="70"/>
      <c r="H17" s="71"/>
      <c r="I17" s="77"/>
      <c r="J17" s="27"/>
      <c r="K17" s="28"/>
      <c r="L17" s="73"/>
      <c r="N17" s="57"/>
      <c r="O17" s="74"/>
      <c r="P17" s="75"/>
    </row>
    <row r="18" spans="1:17" s="69" customFormat="1" ht="20.45" customHeight="1">
      <c r="A18" s="23"/>
      <c r="B18" s="24" t="s">
        <v>146</v>
      </c>
      <c r="C18" s="25"/>
      <c r="D18" s="25"/>
      <c r="E18" s="26"/>
      <c r="F18" s="26"/>
      <c r="G18" s="171"/>
      <c r="H18" s="172"/>
      <c r="I18" s="77"/>
      <c r="J18" s="27"/>
      <c r="K18" s="23"/>
      <c r="L18" s="173"/>
      <c r="M18" s="78"/>
      <c r="N18" s="78"/>
      <c r="O18" s="174"/>
      <c r="P18" s="175"/>
    </row>
    <row r="19" spans="1:17" s="187" customFormat="1" ht="20.45" customHeight="1">
      <c r="A19" s="177">
        <v>5</v>
      </c>
      <c r="B19" s="178" t="s">
        <v>82</v>
      </c>
      <c r="C19" s="179"/>
      <c r="D19" s="179"/>
      <c r="E19" s="180"/>
      <c r="F19" s="180"/>
      <c r="G19" s="181">
        <f>ครุภัณฑ์เฟอร์นิเจอร์!K21</f>
        <v>2057000</v>
      </c>
      <c r="H19" s="182"/>
      <c r="I19" s="183">
        <f>G19*7%</f>
        <v>143990</v>
      </c>
      <c r="J19" s="184">
        <f>I19+G19</f>
        <v>2200990</v>
      </c>
      <c r="K19" s="177"/>
      <c r="L19" s="185"/>
      <c r="M19" s="186"/>
      <c r="O19" s="188"/>
      <c r="P19" s="189"/>
    </row>
    <row r="20" spans="1:17" s="187" customFormat="1" ht="20.45" customHeight="1">
      <c r="A20" s="177">
        <v>6</v>
      </c>
      <c r="B20" s="178" t="s">
        <v>83</v>
      </c>
      <c r="C20" s="179"/>
      <c r="D20" s="179"/>
      <c r="E20" s="180"/>
      <c r="F20" s="180"/>
      <c r="G20" s="181">
        <f>ครุภัณฑ์เครื่องปรับอากาศ!K17</f>
        <v>240400</v>
      </c>
      <c r="H20" s="182"/>
      <c r="I20" s="183">
        <f t="shared" ref="I20" si="1">G20*7%</f>
        <v>16828</v>
      </c>
      <c r="J20" s="184">
        <f t="shared" ref="J20" si="2">I20+G20</f>
        <v>257228</v>
      </c>
      <c r="K20" s="177"/>
      <c r="L20" s="185"/>
      <c r="M20" s="186"/>
      <c r="O20" s="190"/>
      <c r="P20" s="191"/>
    </row>
    <row r="21" spans="1:17" s="187" customFormat="1" ht="20.45" customHeight="1">
      <c r="A21" s="177">
        <v>7</v>
      </c>
      <c r="B21" s="178" t="s">
        <v>141</v>
      </c>
      <c r="C21" s="179"/>
      <c r="D21" s="179"/>
      <c r="E21" s="180"/>
      <c r="F21" s="180"/>
      <c r="G21" s="181">
        <f>J21/1.07</f>
        <v>1615607.4766355138</v>
      </c>
      <c r="H21" s="182"/>
      <c r="I21" s="183">
        <f>G21*7%</f>
        <v>113092.52336448598</v>
      </c>
      <c r="J21" s="184">
        <f>ห้องเรียนบัณฑิต!F28</f>
        <v>1728700</v>
      </c>
      <c r="K21" s="210"/>
      <c r="M21" s="186"/>
    </row>
    <row r="22" spans="1:17" ht="20.45" customHeight="1">
      <c r="A22" s="28">
        <v>8</v>
      </c>
      <c r="B22" s="178" t="s">
        <v>143</v>
      </c>
      <c r="C22" s="30"/>
      <c r="D22" s="30"/>
      <c r="E22" s="31"/>
      <c r="F22" s="31"/>
      <c r="G22" s="70">
        <f>J22/1.07</f>
        <v>1511962.6168224299</v>
      </c>
      <c r="H22" s="71"/>
      <c r="I22" s="183">
        <f>G22*7%</f>
        <v>105837.38317757011</v>
      </c>
      <c r="J22" s="184">
        <f>'ห้องเรียน E115'!F29</f>
        <v>1617800</v>
      </c>
      <c r="K22" s="28"/>
      <c r="L22" s="35"/>
      <c r="O22" s="73"/>
      <c r="P22" s="73"/>
      <c r="Q22" s="73"/>
    </row>
    <row r="23" spans="1:17" ht="20.45" customHeight="1">
      <c r="A23" s="28"/>
      <c r="B23" s="24"/>
      <c r="C23" s="30"/>
      <c r="D23" s="30"/>
      <c r="E23" s="31"/>
      <c r="F23" s="31"/>
      <c r="G23" s="70"/>
      <c r="H23" s="71"/>
      <c r="I23" s="72"/>
      <c r="J23" s="32"/>
      <c r="K23" s="28"/>
      <c r="L23" s="35"/>
      <c r="M23" s="78"/>
      <c r="O23" s="73"/>
      <c r="P23" s="73"/>
      <c r="Q23" s="73"/>
    </row>
    <row r="24" spans="1:17" ht="20.45" customHeight="1">
      <c r="A24" s="28"/>
      <c r="B24" s="79"/>
      <c r="C24" s="30"/>
      <c r="D24" s="30"/>
      <c r="E24" s="31"/>
      <c r="F24" s="31"/>
      <c r="G24" s="70"/>
      <c r="H24" s="71"/>
      <c r="I24" s="72"/>
      <c r="J24" s="32"/>
      <c r="K24" s="28"/>
      <c r="L24" s="35"/>
      <c r="O24" s="73"/>
      <c r="P24" s="73"/>
      <c r="Q24" s="73"/>
    </row>
    <row r="25" spans="1:17">
      <c r="A25" s="28"/>
      <c r="B25" s="30"/>
      <c r="C25" s="30"/>
      <c r="D25" s="30"/>
      <c r="E25" s="300"/>
      <c r="F25" s="300"/>
      <c r="G25" s="80"/>
      <c r="H25" s="81"/>
      <c r="I25" s="81"/>
      <c r="J25" s="34"/>
      <c r="K25" s="28"/>
      <c r="L25" s="35"/>
    </row>
    <row r="26" spans="1:17" ht="19.5" thickBot="1">
      <c r="A26" s="36"/>
      <c r="B26" s="37"/>
      <c r="C26" s="37"/>
      <c r="D26" s="37"/>
      <c r="E26" s="301"/>
      <c r="F26" s="302"/>
      <c r="G26" s="82"/>
      <c r="H26" s="83"/>
      <c r="I26" s="83"/>
      <c r="J26" s="39"/>
      <c r="K26" s="36"/>
      <c r="L26" s="35"/>
      <c r="N26" s="57"/>
      <c r="O26" s="57"/>
      <c r="P26" s="57"/>
      <c r="Q26" s="73"/>
    </row>
    <row r="27" spans="1:17" ht="20.25" thickTop="1" thickBot="1">
      <c r="A27" s="84"/>
      <c r="B27" s="84"/>
      <c r="C27" s="84"/>
      <c r="D27" s="84"/>
      <c r="E27" s="303"/>
      <c r="F27" s="303"/>
      <c r="G27" s="65"/>
      <c r="H27" s="85"/>
      <c r="I27" s="85" t="s">
        <v>22</v>
      </c>
      <c r="J27" s="86">
        <f>SUM(J14:J26)</f>
        <v>7478247.9116493594</v>
      </c>
      <c r="K27" s="87"/>
      <c r="M27" s="88"/>
      <c r="N27" s="88"/>
      <c r="O27" s="88"/>
      <c r="P27" s="88"/>
      <c r="Q27" s="89"/>
    </row>
    <row r="28" spans="1:17" ht="19.5" thickTop="1">
      <c r="A28" s="90" t="s">
        <v>8</v>
      </c>
      <c r="B28" s="52"/>
      <c r="C28" s="52"/>
      <c r="D28" s="52"/>
      <c r="E28" s="52"/>
      <c r="F28" s="52"/>
      <c r="G28" s="52"/>
      <c r="H28" s="66"/>
      <c r="I28" s="66"/>
      <c r="J28" s="51"/>
      <c r="K28" s="52"/>
      <c r="M28" s="89"/>
      <c r="N28" s="89"/>
      <c r="O28" s="91"/>
      <c r="P28" s="89"/>
      <c r="Q28" s="89"/>
    </row>
    <row r="29" spans="1:17" ht="16.5" customHeight="1">
      <c r="A29" s="52"/>
      <c r="B29" s="52"/>
      <c r="C29" s="52"/>
      <c r="D29" s="52"/>
      <c r="E29" s="52"/>
      <c r="F29" s="52"/>
      <c r="G29" s="52"/>
      <c r="H29" s="66"/>
      <c r="I29" s="66"/>
      <c r="J29" s="51"/>
      <c r="K29" s="52"/>
    </row>
    <row r="30" spans="1:17" s="55" customFormat="1">
      <c r="A30" s="51"/>
      <c r="B30" s="51"/>
      <c r="C30" s="51"/>
      <c r="D30" s="51"/>
      <c r="F30" s="52" t="s">
        <v>36</v>
      </c>
      <c r="G30" s="52"/>
      <c r="H30" s="66"/>
      <c r="I30" s="51"/>
      <c r="K30" s="52"/>
      <c r="M30" s="57"/>
      <c r="O30" s="92"/>
    </row>
    <row r="31" spans="1:17" s="55" customFormat="1">
      <c r="A31" s="51"/>
      <c r="B31" s="51"/>
      <c r="C31" s="51"/>
      <c r="D31" s="51"/>
      <c r="F31" s="52" t="s">
        <v>38</v>
      </c>
      <c r="G31" s="52"/>
      <c r="H31" s="66"/>
      <c r="I31" s="51"/>
      <c r="K31" s="52"/>
      <c r="M31" s="57"/>
    </row>
    <row r="32" spans="1:17" s="55" customFormat="1">
      <c r="A32" s="51"/>
      <c r="B32" s="51"/>
      <c r="C32" s="51"/>
      <c r="D32" s="51"/>
      <c r="F32" s="52" t="s">
        <v>37</v>
      </c>
      <c r="G32" s="52"/>
      <c r="H32" s="66"/>
      <c r="I32" s="51"/>
      <c r="K32" s="52"/>
      <c r="M32" s="57"/>
    </row>
    <row r="33" spans="1:13" s="55" customFormat="1" ht="15" customHeight="1">
      <c r="A33" s="51"/>
      <c r="B33" s="51"/>
      <c r="C33" s="51"/>
      <c r="D33" s="51"/>
      <c r="E33" s="51"/>
      <c r="F33" s="52"/>
      <c r="G33" s="52"/>
      <c r="H33" s="66"/>
      <c r="I33" s="66"/>
      <c r="J33" s="51"/>
      <c r="K33" s="52"/>
      <c r="M33" s="57"/>
    </row>
    <row r="34" spans="1:13" s="55" customFormat="1">
      <c r="A34" s="51"/>
      <c r="B34" s="52" t="s">
        <v>33</v>
      </c>
      <c r="C34" s="51"/>
      <c r="D34" s="51"/>
      <c r="E34" s="51"/>
      <c r="F34" s="52"/>
      <c r="G34" s="52"/>
      <c r="H34" s="52" t="s">
        <v>33</v>
      </c>
      <c r="I34" s="66"/>
      <c r="J34" s="51"/>
      <c r="K34" s="52"/>
      <c r="M34" s="57"/>
    </row>
    <row r="35" spans="1:13" s="55" customFormat="1">
      <c r="A35" s="51"/>
      <c r="B35" s="52" t="s">
        <v>34</v>
      </c>
      <c r="C35" s="51"/>
      <c r="D35" s="51"/>
      <c r="E35" s="51"/>
      <c r="F35" s="52"/>
      <c r="G35" s="52"/>
      <c r="H35" s="52" t="s">
        <v>34</v>
      </c>
      <c r="I35" s="66"/>
      <c r="J35" s="51"/>
      <c r="K35" s="52"/>
      <c r="M35" s="57"/>
    </row>
    <row r="36" spans="1:13" s="55" customFormat="1">
      <c r="A36" s="51"/>
      <c r="B36" s="52" t="s">
        <v>35</v>
      </c>
      <c r="C36" s="51"/>
      <c r="D36" s="51"/>
      <c r="E36" s="51"/>
      <c r="F36" s="52"/>
      <c r="G36" s="52"/>
      <c r="H36" s="52" t="s">
        <v>35</v>
      </c>
      <c r="I36" s="66"/>
      <c r="J36" s="51"/>
      <c r="K36" s="52"/>
      <c r="M36" s="57"/>
    </row>
    <row r="37" spans="1:13" s="55" customFormat="1" ht="15" customHeight="1">
      <c r="A37" s="51"/>
      <c r="B37" s="51"/>
      <c r="C37" s="51"/>
      <c r="D37" s="51"/>
      <c r="E37" s="93"/>
      <c r="F37" s="52"/>
      <c r="G37" s="52"/>
      <c r="H37" s="66"/>
      <c r="I37" s="66"/>
      <c r="J37" s="51"/>
      <c r="K37" s="52"/>
      <c r="M37" s="57"/>
    </row>
    <row r="38" spans="1:13" s="55" customFormat="1" ht="15.75" customHeight="1">
      <c r="A38" s="51"/>
      <c r="B38" s="51"/>
      <c r="C38" s="51"/>
      <c r="D38" s="51"/>
      <c r="E38" s="93"/>
      <c r="F38" s="52"/>
      <c r="G38" s="52"/>
      <c r="H38" s="66"/>
      <c r="I38" s="66"/>
      <c r="J38" s="51"/>
      <c r="K38" s="52"/>
      <c r="M38" s="57"/>
    </row>
    <row r="39" spans="1:13">
      <c r="A39" s="52"/>
      <c r="B39" s="52" t="s">
        <v>33</v>
      </c>
      <c r="C39" s="52"/>
      <c r="D39" s="52"/>
      <c r="E39" s="52"/>
      <c r="F39" s="52"/>
      <c r="G39" s="52"/>
      <c r="H39" s="52" t="s">
        <v>33</v>
      </c>
      <c r="I39" s="66"/>
      <c r="J39" s="51"/>
      <c r="K39" s="52"/>
    </row>
    <row r="40" spans="1:13">
      <c r="A40" s="52"/>
      <c r="B40" s="52" t="s">
        <v>34</v>
      </c>
      <c r="C40" s="52"/>
      <c r="D40" s="52"/>
      <c r="E40" s="52"/>
      <c r="F40" s="52"/>
      <c r="G40" s="52"/>
      <c r="H40" s="52" t="s">
        <v>34</v>
      </c>
      <c r="I40" s="66"/>
      <c r="J40" s="51"/>
      <c r="K40" s="52"/>
    </row>
    <row r="41" spans="1:13">
      <c r="A41" s="52"/>
      <c r="B41" s="52" t="s">
        <v>35</v>
      </c>
      <c r="C41" s="52"/>
      <c r="D41" s="52"/>
      <c r="E41" s="52"/>
      <c r="F41" s="52"/>
      <c r="G41" s="52"/>
      <c r="H41" s="52" t="s">
        <v>35</v>
      </c>
      <c r="I41" s="66"/>
      <c r="J41" s="51"/>
      <c r="K41" s="52"/>
    </row>
    <row r="42" spans="1:13" ht="15.75" customHeight="1">
      <c r="A42" s="52"/>
      <c r="B42" s="52"/>
      <c r="C42" s="52"/>
      <c r="D42" s="52"/>
      <c r="E42" s="52"/>
      <c r="F42" s="52"/>
      <c r="G42" s="52"/>
      <c r="H42" s="66"/>
      <c r="I42" s="66"/>
      <c r="J42" s="51"/>
      <c r="K42" s="52"/>
    </row>
    <row r="43" spans="1:13" ht="15.75" customHeight="1">
      <c r="A43" s="52"/>
      <c r="B43" s="52"/>
      <c r="C43" s="52"/>
      <c r="D43" s="52"/>
      <c r="E43" s="52"/>
      <c r="F43" s="52"/>
      <c r="G43" s="52"/>
      <c r="H43" s="66"/>
      <c r="I43" s="66"/>
      <c r="J43" s="51"/>
      <c r="K43" s="52"/>
    </row>
    <row r="44" spans="1:13">
      <c r="A44" s="52"/>
      <c r="B44" s="52" t="s">
        <v>33</v>
      </c>
      <c r="C44" s="52"/>
      <c r="D44" s="52"/>
      <c r="E44" s="52"/>
      <c r="F44" s="52"/>
      <c r="G44" s="52"/>
      <c r="H44" s="66"/>
      <c r="I44" s="66"/>
      <c r="J44" s="51"/>
      <c r="K44" s="52"/>
    </row>
    <row r="45" spans="1:13">
      <c r="A45" s="52"/>
      <c r="B45" s="52" t="s">
        <v>34</v>
      </c>
      <c r="C45" s="52"/>
      <c r="D45" s="52"/>
      <c r="E45" s="52"/>
      <c r="F45" s="52"/>
      <c r="G45" s="52"/>
      <c r="H45" s="66"/>
      <c r="I45" s="66"/>
      <c r="J45" s="51"/>
      <c r="K45" s="52"/>
    </row>
    <row r="46" spans="1:13">
      <c r="A46" s="52"/>
      <c r="B46" s="52" t="s">
        <v>35</v>
      </c>
      <c r="C46" s="52"/>
      <c r="D46" s="52"/>
      <c r="E46" s="52"/>
      <c r="F46" s="52"/>
      <c r="G46" s="52"/>
      <c r="H46" s="66"/>
      <c r="I46" s="66"/>
      <c r="J46" s="51"/>
      <c r="K46" s="52"/>
    </row>
    <row r="47" spans="1:13">
      <c r="A47" s="52"/>
      <c r="B47" s="52"/>
      <c r="C47" s="52"/>
      <c r="D47" s="52"/>
      <c r="E47" s="52"/>
      <c r="F47" s="52"/>
      <c r="G47" s="52"/>
      <c r="H47" s="66"/>
      <c r="I47" s="66"/>
      <c r="J47" s="51"/>
      <c r="K47" s="52"/>
    </row>
    <row r="48" spans="1:13">
      <c r="A48" s="52"/>
      <c r="B48" s="52"/>
      <c r="C48" s="52"/>
      <c r="D48" s="52"/>
      <c r="E48" s="52"/>
      <c r="F48" s="52"/>
      <c r="G48" s="52"/>
      <c r="H48" s="66"/>
      <c r="I48" s="66"/>
      <c r="J48" s="51"/>
      <c r="K48" s="52"/>
    </row>
    <row r="49" spans="1:11">
      <c r="A49" s="52"/>
      <c r="B49" s="52"/>
      <c r="C49" s="52"/>
      <c r="D49" s="52"/>
      <c r="E49" s="52"/>
      <c r="F49" s="52"/>
      <c r="G49" s="52"/>
      <c r="H49" s="66"/>
      <c r="I49" s="66"/>
      <c r="J49" s="51"/>
      <c r="K49" s="52"/>
    </row>
    <row r="50" spans="1:11">
      <c r="A50" s="52"/>
      <c r="B50" s="52"/>
      <c r="C50" s="52"/>
      <c r="D50" s="52"/>
      <c r="E50" s="52"/>
      <c r="F50" s="52"/>
      <c r="G50" s="52"/>
      <c r="H50" s="66"/>
      <c r="I50" s="66"/>
      <c r="J50" s="51"/>
      <c r="K50" s="52"/>
    </row>
    <row r="51" spans="1:11">
      <c r="A51" s="52"/>
      <c r="B51" s="52"/>
      <c r="C51" s="52"/>
      <c r="D51" s="52"/>
      <c r="E51" s="52"/>
      <c r="F51" s="52"/>
      <c r="G51" s="52"/>
      <c r="H51" s="66"/>
      <c r="I51" s="66"/>
      <c r="J51" s="51"/>
      <c r="K51" s="52"/>
    </row>
    <row r="52" spans="1:11">
      <c r="A52" s="52"/>
      <c r="B52" s="52"/>
      <c r="C52" s="52"/>
      <c r="D52" s="52"/>
      <c r="E52" s="52"/>
      <c r="F52" s="52"/>
      <c r="G52" s="52"/>
      <c r="H52" s="66"/>
      <c r="I52" s="66"/>
      <c r="J52" s="51"/>
      <c r="K52" s="52"/>
    </row>
    <row r="53" spans="1:11">
      <c r="A53" s="52"/>
      <c r="B53" s="52"/>
      <c r="C53" s="52"/>
      <c r="D53" s="52"/>
      <c r="E53" s="52"/>
      <c r="F53" s="52"/>
      <c r="G53" s="52"/>
      <c r="H53" s="66"/>
      <c r="I53" s="66"/>
      <c r="J53" s="51"/>
      <c r="K53" s="52"/>
    </row>
    <row r="54" spans="1:11">
      <c r="A54" s="52"/>
      <c r="B54" s="52"/>
      <c r="C54" s="52"/>
      <c r="D54" s="52"/>
      <c r="E54" s="52"/>
      <c r="F54" s="52"/>
      <c r="G54" s="52"/>
      <c r="H54" s="66"/>
      <c r="I54" s="66"/>
      <c r="J54" s="51"/>
      <c r="K54" s="52"/>
    </row>
    <row r="55" spans="1:11">
      <c r="A55" s="52"/>
      <c r="B55" s="52"/>
      <c r="C55" s="52"/>
      <c r="D55" s="52"/>
      <c r="E55" s="52"/>
      <c r="F55" s="52"/>
      <c r="G55" s="52"/>
      <c r="H55" s="66"/>
      <c r="I55" s="66"/>
      <c r="J55" s="51"/>
      <c r="K55" s="52"/>
    </row>
    <row r="56" spans="1:11">
      <c r="A56" s="52"/>
      <c r="B56" s="52"/>
      <c r="C56" s="52"/>
      <c r="D56" s="52"/>
      <c r="E56" s="52"/>
      <c r="F56" s="52"/>
      <c r="G56" s="52"/>
      <c r="H56" s="66"/>
      <c r="I56" s="66"/>
      <c r="J56" s="51"/>
      <c r="K56" s="52"/>
    </row>
    <row r="57" spans="1:11">
      <c r="A57" s="52"/>
      <c r="B57" s="52"/>
      <c r="C57" s="52"/>
      <c r="D57" s="52"/>
      <c r="E57" s="52"/>
      <c r="F57" s="52"/>
      <c r="G57" s="52"/>
      <c r="H57" s="66"/>
      <c r="I57" s="66"/>
      <c r="J57" s="51"/>
      <c r="K57" s="52"/>
    </row>
    <row r="58" spans="1:11">
      <c r="A58" s="52"/>
      <c r="B58" s="52"/>
      <c r="C58" s="52"/>
      <c r="D58" s="52"/>
      <c r="E58" s="52"/>
      <c r="F58" s="52"/>
      <c r="G58" s="52"/>
      <c r="H58" s="66"/>
      <c r="I58" s="66"/>
      <c r="J58" s="51"/>
      <c r="K58" s="52"/>
    </row>
    <row r="59" spans="1:11">
      <c r="A59" s="52"/>
      <c r="B59" s="52"/>
      <c r="C59" s="52"/>
      <c r="D59" s="52"/>
      <c r="E59" s="52"/>
      <c r="F59" s="52"/>
      <c r="G59" s="52"/>
      <c r="H59" s="66"/>
      <c r="I59" s="66"/>
      <c r="J59" s="51"/>
      <c r="K59" s="52"/>
    </row>
    <row r="60" spans="1:11">
      <c r="A60" s="52"/>
      <c r="B60" s="52"/>
      <c r="C60" s="52"/>
      <c r="D60" s="52"/>
      <c r="E60" s="52"/>
      <c r="F60" s="52"/>
      <c r="G60" s="52"/>
      <c r="H60" s="66"/>
      <c r="I60" s="66"/>
      <c r="J60" s="51"/>
      <c r="K60" s="52"/>
    </row>
    <row r="61" spans="1:11">
      <c r="A61" s="52"/>
      <c r="B61" s="52"/>
      <c r="C61" s="52"/>
      <c r="D61" s="52"/>
      <c r="E61" s="52"/>
      <c r="F61" s="52"/>
      <c r="G61" s="52"/>
      <c r="H61" s="66"/>
      <c r="I61" s="66"/>
      <c r="J61" s="51"/>
      <c r="K61" s="52"/>
    </row>
    <row r="62" spans="1:11">
      <c r="A62" s="52"/>
      <c r="B62" s="52"/>
      <c r="C62" s="52"/>
      <c r="D62" s="52"/>
      <c r="E62" s="52"/>
      <c r="F62" s="52"/>
      <c r="G62" s="52"/>
      <c r="H62" s="66"/>
      <c r="I62" s="66"/>
      <c r="J62" s="51"/>
      <c r="K62" s="52"/>
    </row>
    <row r="63" spans="1:11">
      <c r="A63" s="52"/>
      <c r="B63" s="52"/>
      <c r="C63" s="52"/>
      <c r="D63" s="52"/>
      <c r="E63" s="52"/>
      <c r="F63" s="52"/>
      <c r="G63" s="52"/>
      <c r="H63" s="66"/>
      <c r="I63" s="66"/>
      <c r="J63" s="51"/>
      <c r="K63" s="52"/>
    </row>
    <row r="64" spans="1:11">
      <c r="A64" s="52"/>
      <c r="B64" s="52"/>
      <c r="C64" s="52"/>
      <c r="D64" s="52"/>
      <c r="E64" s="52"/>
      <c r="F64" s="52"/>
      <c r="G64" s="52"/>
      <c r="H64" s="66"/>
      <c r="I64" s="66"/>
      <c r="J64" s="51"/>
      <c r="K64" s="52"/>
    </row>
    <row r="65" spans="1:11">
      <c r="A65" s="52"/>
      <c r="B65" s="52"/>
      <c r="C65" s="52"/>
      <c r="D65" s="52"/>
      <c r="E65" s="52"/>
      <c r="F65" s="52"/>
      <c r="G65" s="52"/>
      <c r="H65" s="66"/>
      <c r="I65" s="66"/>
      <c r="J65" s="51"/>
      <c r="K65" s="52"/>
    </row>
    <row r="66" spans="1:11">
      <c r="A66" s="52"/>
      <c r="B66" s="52"/>
      <c r="C66" s="52"/>
      <c r="D66" s="52"/>
      <c r="E66" s="52"/>
      <c r="F66" s="52"/>
      <c r="G66" s="52"/>
      <c r="H66" s="66"/>
      <c r="I66" s="66"/>
      <c r="J66" s="51"/>
      <c r="K66" s="52"/>
    </row>
    <row r="67" spans="1:11">
      <c r="A67" s="52"/>
      <c r="B67" s="52"/>
      <c r="C67" s="52"/>
      <c r="D67" s="52"/>
      <c r="E67" s="52"/>
      <c r="F67" s="52"/>
      <c r="G67" s="52"/>
      <c r="H67" s="66"/>
      <c r="I67" s="66"/>
      <c r="J67" s="51"/>
      <c r="K67" s="52"/>
    </row>
    <row r="68" spans="1:11">
      <c r="A68" s="52"/>
      <c r="B68" s="52"/>
      <c r="C68" s="52"/>
      <c r="D68" s="52"/>
      <c r="E68" s="52"/>
      <c r="F68" s="52"/>
      <c r="G68" s="52"/>
      <c r="H68" s="66"/>
      <c r="I68" s="66"/>
      <c r="J68" s="51"/>
      <c r="K68" s="52"/>
    </row>
    <row r="69" spans="1:11">
      <c r="A69" s="52"/>
      <c r="B69" s="52"/>
      <c r="C69" s="52"/>
      <c r="D69" s="52"/>
      <c r="E69" s="52"/>
      <c r="F69" s="52"/>
      <c r="G69" s="52"/>
      <c r="H69" s="66"/>
      <c r="I69" s="66"/>
      <c r="J69" s="51"/>
      <c r="K69" s="52"/>
    </row>
    <row r="70" spans="1:11">
      <c r="A70" s="52"/>
      <c r="B70" s="52"/>
      <c r="C70" s="52"/>
      <c r="D70" s="52"/>
      <c r="E70" s="52"/>
      <c r="F70" s="52"/>
      <c r="G70" s="52"/>
      <c r="H70" s="66"/>
      <c r="I70" s="66"/>
      <c r="J70" s="51"/>
      <c r="K70" s="52"/>
    </row>
    <row r="71" spans="1:11">
      <c r="A71" s="52"/>
      <c r="B71" s="52"/>
      <c r="C71" s="52"/>
      <c r="D71" s="52"/>
      <c r="E71" s="52"/>
      <c r="F71" s="52"/>
      <c r="G71" s="52"/>
      <c r="H71" s="66"/>
      <c r="I71" s="66"/>
      <c r="J71" s="51"/>
      <c r="K71" s="52"/>
    </row>
    <row r="72" spans="1:11">
      <c r="A72" s="52"/>
      <c r="B72" s="52"/>
      <c r="C72" s="52"/>
      <c r="D72" s="52"/>
      <c r="E72" s="52"/>
      <c r="F72" s="52"/>
      <c r="G72" s="52"/>
      <c r="H72" s="66"/>
      <c r="I72" s="66"/>
      <c r="J72" s="51"/>
      <c r="K72" s="52"/>
    </row>
    <row r="73" spans="1:11">
      <c r="A73" s="52"/>
      <c r="B73" s="52"/>
      <c r="C73" s="52"/>
      <c r="D73" s="52"/>
      <c r="E73" s="52"/>
      <c r="F73" s="52"/>
      <c r="G73" s="52"/>
      <c r="H73" s="66"/>
      <c r="I73" s="66"/>
      <c r="J73" s="51"/>
      <c r="K73" s="52"/>
    </row>
    <row r="74" spans="1:11">
      <c r="A74" s="52"/>
      <c r="B74" s="52"/>
      <c r="C74" s="52"/>
      <c r="D74" s="52"/>
      <c r="E74" s="52"/>
      <c r="F74" s="52"/>
      <c r="G74" s="52"/>
      <c r="H74" s="66"/>
      <c r="I74" s="66"/>
      <c r="J74" s="51"/>
      <c r="K74" s="52"/>
    </row>
    <row r="75" spans="1:11">
      <c r="A75" s="52"/>
      <c r="B75" s="52"/>
      <c r="C75" s="52"/>
      <c r="D75" s="52"/>
      <c r="E75" s="52"/>
      <c r="F75" s="52"/>
      <c r="G75" s="52"/>
      <c r="H75" s="66"/>
      <c r="I75" s="66"/>
      <c r="J75" s="51"/>
      <c r="K75" s="52"/>
    </row>
    <row r="76" spans="1:11">
      <c r="A76" s="52"/>
      <c r="B76" s="52"/>
      <c r="C76" s="52"/>
      <c r="D76" s="52"/>
      <c r="E76" s="52"/>
      <c r="F76" s="52"/>
      <c r="G76" s="52"/>
      <c r="H76" s="66"/>
      <c r="I76" s="66"/>
      <c r="J76" s="51"/>
      <c r="K76" s="52"/>
    </row>
    <row r="77" spans="1:11">
      <c r="A77" s="52"/>
      <c r="B77" s="52"/>
      <c r="C77" s="52"/>
      <c r="D77" s="52"/>
      <c r="E77" s="52"/>
      <c r="F77" s="52"/>
      <c r="G77" s="52"/>
      <c r="H77" s="66"/>
      <c r="I77" s="66"/>
      <c r="J77" s="51"/>
      <c r="K77" s="52"/>
    </row>
    <row r="78" spans="1:11">
      <c r="A78" s="52"/>
      <c r="B78" s="52"/>
      <c r="C78" s="52"/>
      <c r="D78" s="52"/>
      <c r="E78" s="52"/>
      <c r="F78" s="52"/>
      <c r="G78" s="52"/>
      <c r="H78" s="66"/>
      <c r="I78" s="66"/>
      <c r="J78" s="51"/>
      <c r="K78" s="52"/>
    </row>
    <row r="79" spans="1:11">
      <c r="A79" s="52"/>
      <c r="B79" s="52"/>
      <c r="C79" s="52"/>
      <c r="D79" s="52"/>
      <c r="E79" s="52"/>
      <c r="F79" s="52"/>
      <c r="G79" s="52"/>
      <c r="H79" s="66"/>
      <c r="I79" s="66"/>
      <c r="J79" s="51"/>
      <c r="K79" s="52"/>
    </row>
    <row r="80" spans="1:11">
      <c r="A80" s="52"/>
      <c r="B80" s="52"/>
      <c r="C80" s="52"/>
      <c r="D80" s="52"/>
      <c r="E80" s="52"/>
      <c r="F80" s="52"/>
      <c r="G80" s="52"/>
      <c r="H80" s="66"/>
      <c r="I80" s="66"/>
      <c r="J80" s="51"/>
      <c r="K80" s="52"/>
    </row>
    <row r="81" spans="1:11">
      <c r="A81" s="52"/>
      <c r="B81" s="52"/>
      <c r="C81" s="52"/>
      <c r="D81" s="52"/>
      <c r="E81" s="52"/>
      <c r="F81" s="52"/>
      <c r="G81" s="52"/>
      <c r="H81" s="66"/>
      <c r="I81" s="66"/>
      <c r="J81" s="51"/>
      <c r="K81" s="52"/>
    </row>
    <row r="82" spans="1:11">
      <c r="A82" s="52"/>
      <c r="B82" s="52"/>
      <c r="C82" s="52"/>
      <c r="D82" s="52"/>
      <c r="E82" s="52"/>
      <c r="F82" s="52"/>
      <c r="G82" s="52"/>
      <c r="H82" s="66"/>
      <c r="I82" s="66"/>
      <c r="J82" s="51"/>
      <c r="K82" s="52"/>
    </row>
    <row r="83" spans="1:11">
      <c r="A83" s="52"/>
      <c r="B83" s="52"/>
      <c r="C83" s="52"/>
      <c r="D83" s="52"/>
      <c r="E83" s="52"/>
      <c r="F83" s="52"/>
      <c r="G83" s="52"/>
      <c r="H83" s="66"/>
      <c r="I83" s="66"/>
      <c r="J83" s="51"/>
      <c r="K83" s="52"/>
    </row>
    <row r="84" spans="1:11">
      <c r="A84" s="52"/>
      <c r="B84" s="52"/>
      <c r="C84" s="52"/>
      <c r="D84" s="52"/>
      <c r="E84" s="52"/>
      <c r="F84" s="52"/>
      <c r="G84" s="52"/>
      <c r="H84" s="66"/>
      <c r="I84" s="66"/>
      <c r="J84" s="51"/>
      <c r="K84" s="52"/>
    </row>
    <row r="85" spans="1:11">
      <c r="A85" s="52"/>
      <c r="B85" s="52"/>
      <c r="C85" s="52"/>
      <c r="D85" s="52"/>
      <c r="E85" s="52"/>
      <c r="F85" s="52"/>
      <c r="G85" s="52"/>
      <c r="H85" s="66"/>
      <c r="I85" s="66"/>
      <c r="J85" s="51"/>
      <c r="K85" s="52"/>
    </row>
    <row r="86" spans="1:11">
      <c r="A86" s="52"/>
      <c r="B86" s="52"/>
      <c r="C86" s="52"/>
      <c r="D86" s="52"/>
      <c r="E86" s="52"/>
      <c r="F86" s="52"/>
      <c r="G86" s="52"/>
      <c r="H86" s="66"/>
      <c r="I86" s="66"/>
      <c r="J86" s="51"/>
      <c r="K86" s="52"/>
    </row>
    <row r="87" spans="1:11">
      <c r="A87" s="52"/>
      <c r="B87" s="52"/>
      <c r="C87" s="52"/>
      <c r="D87" s="52"/>
      <c r="E87" s="52"/>
      <c r="F87" s="52"/>
      <c r="G87" s="52"/>
      <c r="H87" s="66"/>
      <c r="I87" s="66"/>
      <c r="J87" s="51"/>
      <c r="K87" s="52"/>
    </row>
    <row r="88" spans="1:11">
      <c r="A88" s="52"/>
      <c r="B88" s="52"/>
      <c r="C88" s="52"/>
      <c r="D88" s="52"/>
      <c r="E88" s="52"/>
      <c r="F88" s="52"/>
      <c r="G88" s="52"/>
      <c r="H88" s="66"/>
      <c r="I88" s="66"/>
      <c r="J88" s="51"/>
      <c r="K88" s="52"/>
    </row>
    <row r="89" spans="1:11">
      <c r="A89" s="52"/>
      <c r="B89" s="52"/>
      <c r="C89" s="52"/>
      <c r="D89" s="52"/>
      <c r="E89" s="52"/>
      <c r="F89" s="52"/>
      <c r="G89" s="52"/>
      <c r="H89" s="66"/>
      <c r="I89" s="66"/>
      <c r="J89" s="51"/>
      <c r="K89" s="52"/>
    </row>
    <row r="90" spans="1:11">
      <c r="A90" s="52"/>
      <c r="B90" s="52"/>
      <c r="C90" s="52"/>
      <c r="D90" s="52"/>
      <c r="E90" s="52"/>
      <c r="F90" s="52"/>
      <c r="G90" s="52"/>
      <c r="H90" s="66"/>
      <c r="I90" s="66"/>
      <c r="J90" s="51"/>
      <c r="K90" s="52"/>
    </row>
    <row r="91" spans="1:11">
      <c r="A91" s="52"/>
      <c r="B91" s="52"/>
      <c r="C91" s="52"/>
      <c r="D91" s="52"/>
      <c r="E91" s="52"/>
      <c r="F91" s="52"/>
      <c r="G91" s="52"/>
      <c r="H91" s="66"/>
      <c r="I91" s="66"/>
      <c r="J91" s="51"/>
      <c r="K91" s="52"/>
    </row>
    <row r="92" spans="1:11">
      <c r="A92" s="52"/>
      <c r="B92" s="52"/>
      <c r="C92" s="52"/>
      <c r="D92" s="52"/>
      <c r="E92" s="52"/>
      <c r="F92" s="52"/>
      <c r="G92" s="52"/>
      <c r="H92" s="66"/>
      <c r="I92" s="66"/>
      <c r="J92" s="51"/>
      <c r="K92" s="52"/>
    </row>
    <row r="93" spans="1:11">
      <c r="A93" s="52"/>
      <c r="B93" s="52"/>
      <c r="C93" s="52"/>
      <c r="D93" s="52"/>
      <c r="E93" s="52"/>
      <c r="F93" s="52"/>
      <c r="G93" s="52"/>
      <c r="H93" s="66"/>
      <c r="I93" s="66"/>
      <c r="J93" s="51"/>
      <c r="K93" s="52"/>
    </row>
    <row r="94" spans="1:11">
      <c r="A94" s="52"/>
      <c r="B94" s="52"/>
      <c r="C94" s="52"/>
      <c r="D94" s="52"/>
      <c r="E94" s="52"/>
      <c r="F94" s="52"/>
      <c r="G94" s="52"/>
      <c r="H94" s="66"/>
      <c r="I94" s="66"/>
      <c r="J94" s="51"/>
      <c r="K94" s="52"/>
    </row>
    <row r="95" spans="1:11">
      <c r="A95" s="52"/>
      <c r="B95" s="52"/>
      <c r="C95" s="52"/>
      <c r="D95" s="52"/>
      <c r="E95" s="52"/>
      <c r="F95" s="52"/>
      <c r="G95" s="52"/>
      <c r="H95" s="66"/>
      <c r="I95" s="66"/>
      <c r="J95" s="51"/>
      <c r="K95" s="52"/>
    </row>
    <row r="96" spans="1:11">
      <c r="A96" s="52"/>
      <c r="B96" s="52"/>
      <c r="C96" s="52"/>
      <c r="D96" s="52"/>
      <c r="E96" s="52"/>
      <c r="F96" s="52"/>
      <c r="G96" s="52"/>
      <c r="H96" s="66"/>
      <c r="I96" s="66"/>
      <c r="J96" s="51"/>
      <c r="K96" s="52"/>
    </row>
    <row r="97" spans="1:11">
      <c r="A97" s="52"/>
      <c r="B97" s="52"/>
      <c r="C97" s="52"/>
      <c r="D97" s="52"/>
      <c r="E97" s="52"/>
      <c r="F97" s="52"/>
      <c r="G97" s="52"/>
      <c r="H97" s="66"/>
      <c r="I97" s="66"/>
      <c r="J97" s="51"/>
      <c r="K97" s="52"/>
    </row>
    <row r="98" spans="1:11">
      <c r="A98" s="52"/>
      <c r="B98" s="52"/>
      <c r="C98" s="52"/>
      <c r="D98" s="52"/>
      <c r="E98" s="52"/>
      <c r="F98" s="52"/>
      <c r="G98" s="52"/>
      <c r="H98" s="66"/>
      <c r="I98" s="66"/>
      <c r="J98" s="51"/>
      <c r="K98" s="52"/>
    </row>
    <row r="99" spans="1:11">
      <c r="A99" s="52"/>
      <c r="B99" s="52"/>
      <c r="C99" s="52"/>
      <c r="D99" s="52"/>
      <c r="E99" s="52"/>
      <c r="F99" s="52"/>
      <c r="G99" s="52"/>
      <c r="H99" s="66"/>
      <c r="I99" s="66"/>
      <c r="J99" s="51"/>
      <c r="K99" s="52"/>
    </row>
    <row r="100" spans="1:11">
      <c r="A100" s="52"/>
      <c r="B100" s="52"/>
      <c r="C100" s="52"/>
      <c r="D100" s="52"/>
      <c r="E100" s="52"/>
      <c r="F100" s="52"/>
      <c r="G100" s="52"/>
      <c r="H100" s="66"/>
      <c r="I100" s="66"/>
      <c r="J100" s="51"/>
      <c r="K100" s="52"/>
    </row>
    <row r="101" spans="1:11">
      <c r="A101" s="52"/>
      <c r="B101" s="52"/>
      <c r="C101" s="52"/>
      <c r="D101" s="52"/>
      <c r="E101" s="52"/>
      <c r="F101" s="52"/>
      <c r="G101" s="52"/>
      <c r="H101" s="66"/>
      <c r="I101" s="66"/>
      <c r="J101" s="51"/>
      <c r="K101" s="52"/>
    </row>
    <row r="102" spans="1:11">
      <c r="A102" s="52"/>
      <c r="B102" s="52"/>
      <c r="C102" s="52"/>
      <c r="D102" s="52"/>
      <c r="E102" s="52"/>
      <c r="F102" s="52"/>
      <c r="G102" s="52"/>
      <c r="H102" s="66"/>
      <c r="I102" s="66"/>
      <c r="J102" s="51"/>
      <c r="K102" s="52"/>
    </row>
    <row r="103" spans="1:11">
      <c r="A103" s="52"/>
      <c r="B103" s="52"/>
      <c r="C103" s="52"/>
      <c r="D103" s="52"/>
      <c r="E103" s="52"/>
      <c r="F103" s="52"/>
      <c r="G103" s="52"/>
      <c r="H103" s="66"/>
      <c r="I103" s="66"/>
      <c r="J103" s="51"/>
      <c r="K103" s="52"/>
    </row>
    <row r="104" spans="1:11">
      <c r="A104" s="52"/>
      <c r="B104" s="52"/>
      <c r="C104" s="52"/>
      <c r="D104" s="52"/>
      <c r="E104" s="52"/>
      <c r="F104" s="52"/>
      <c r="G104" s="52"/>
      <c r="H104" s="66"/>
      <c r="I104" s="66"/>
      <c r="J104" s="51"/>
      <c r="K104" s="52"/>
    </row>
    <row r="105" spans="1:11">
      <c r="A105" s="52"/>
      <c r="B105" s="52"/>
      <c r="C105" s="52"/>
      <c r="D105" s="52"/>
      <c r="E105" s="52"/>
      <c r="F105" s="52"/>
      <c r="G105" s="52"/>
      <c r="H105" s="66"/>
      <c r="I105" s="66"/>
      <c r="J105" s="51"/>
      <c r="K105" s="52"/>
    </row>
  </sheetData>
  <mergeCells count="11">
    <mergeCell ref="E25:F25"/>
    <mergeCell ref="E26:F26"/>
    <mergeCell ref="E27:F27"/>
    <mergeCell ref="A2:K2"/>
    <mergeCell ref="A11:A12"/>
    <mergeCell ref="B11:F12"/>
    <mergeCell ref="G11:G12"/>
    <mergeCell ref="H11:H12"/>
    <mergeCell ref="I11:I12"/>
    <mergeCell ref="J11:J12"/>
    <mergeCell ref="K11:K12"/>
  </mergeCells>
  <pageMargins left="0.43" right="0" top="0.41" bottom="0.27" header="0.17" footer="0.17"/>
  <pageSetup paperSize="9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52"/>
  <sheetViews>
    <sheetView topLeftCell="A7" zoomScaleNormal="100" zoomScaleSheetLayoutView="100" workbookViewId="0">
      <pane xSplit="11" ySplit="2" topLeftCell="L9" activePane="bottomRight" state="frozen"/>
      <selection activeCell="A7" sqref="A7"/>
      <selection pane="topRight" activeCell="L7" sqref="L7"/>
      <selection pane="bottomLeft" activeCell="A9" sqref="A9"/>
      <selection pane="bottomRight" activeCell="L19" sqref="L19"/>
    </sheetView>
  </sheetViews>
  <sheetFormatPr defaultColWidth="9.140625" defaultRowHeight="16.5" customHeight="1"/>
  <cols>
    <col min="1" max="1" width="8.28515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11.7109375" style="113" bestFit="1" customWidth="1"/>
    <col min="14" max="14" width="9.140625" style="113"/>
    <col min="15" max="15" width="10" style="113" bestFit="1" customWidth="1"/>
    <col min="16" max="16384" width="9.140625" style="113"/>
  </cols>
  <sheetData>
    <row r="1" spans="1:13" s="94" customFormat="1" ht="16.5" customHeight="1">
      <c r="A1" s="322" t="s">
        <v>14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3" s="94" customFormat="1" ht="16.5" customHeight="1">
      <c r="A2" s="95" t="s">
        <v>9</v>
      </c>
      <c r="B2" s="95"/>
      <c r="C2" s="95"/>
      <c r="D2" s="95"/>
      <c r="E2" s="96"/>
      <c r="F2" s="97"/>
      <c r="G2" s="96"/>
      <c r="H2" s="98"/>
      <c r="I2" s="98"/>
      <c r="J2" s="99"/>
      <c r="K2" s="99"/>
      <c r="L2" s="100"/>
    </row>
    <row r="3" spans="1:13" s="94" customFormat="1" ht="16.5" customHeight="1">
      <c r="A3" s="95" t="s">
        <v>13</v>
      </c>
      <c r="B3" s="95"/>
      <c r="C3" s="95"/>
      <c r="D3" s="95"/>
      <c r="E3" s="96"/>
      <c r="F3" s="101"/>
      <c r="G3" s="96" t="s">
        <v>5</v>
      </c>
      <c r="H3" s="98"/>
      <c r="I3" s="98"/>
      <c r="J3" s="102"/>
      <c r="K3" s="102"/>
      <c r="L3" s="100"/>
    </row>
    <row r="4" spans="1:13" s="94" customFormat="1" ht="16.5" customHeight="1">
      <c r="A4" s="95" t="s">
        <v>39</v>
      </c>
      <c r="B4" s="95"/>
      <c r="C4" s="95"/>
      <c r="D4" s="95"/>
      <c r="E4" s="102"/>
      <c r="F4" s="101"/>
      <c r="G4" s="102"/>
      <c r="H4" s="98"/>
      <c r="I4" s="98"/>
      <c r="J4" s="102"/>
      <c r="K4" s="102"/>
      <c r="L4" s="100"/>
    </row>
    <row r="5" spans="1:13" s="94" customFormat="1" ht="16.5" customHeight="1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3" s="94" customFormat="1" ht="16.5" customHeight="1" thickBot="1">
      <c r="A6" s="104" t="s">
        <v>49</v>
      </c>
      <c r="B6" s="104"/>
      <c r="C6" s="125" t="s">
        <v>50</v>
      </c>
      <c r="D6" s="105"/>
      <c r="E6" s="106"/>
      <c r="F6" s="105"/>
      <c r="G6" s="106"/>
      <c r="H6" s="107"/>
      <c r="I6" s="108"/>
      <c r="J6" s="108"/>
      <c r="K6" s="108"/>
      <c r="L6" s="109" t="s">
        <v>15</v>
      </c>
    </row>
    <row r="7" spans="1:13" s="110" customFormat="1" ht="16.5" customHeight="1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3" s="110" customFormat="1" ht="16.5" customHeight="1" thickBot="1">
      <c r="A8" s="319"/>
      <c r="B8" s="321"/>
      <c r="C8" s="321"/>
      <c r="D8" s="319"/>
      <c r="E8" s="326"/>
      <c r="F8" s="321"/>
      <c r="G8" s="111" t="s">
        <v>30</v>
      </c>
      <c r="H8" s="111" t="s">
        <v>31</v>
      </c>
      <c r="I8" s="111" t="s">
        <v>30</v>
      </c>
      <c r="J8" s="111" t="s">
        <v>31</v>
      </c>
      <c r="K8" s="326"/>
      <c r="L8" s="324"/>
    </row>
    <row r="9" spans="1:13" s="110" customFormat="1" ht="16.5" customHeight="1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3" s="94" customFormat="1" ht="16.5" customHeight="1">
      <c r="A10" s="114"/>
      <c r="B10" s="131" t="s">
        <v>53</v>
      </c>
      <c r="C10" s="116"/>
      <c r="D10" s="117"/>
      <c r="E10" s="118"/>
      <c r="F10" s="119"/>
      <c r="G10" s="120"/>
      <c r="H10" s="120"/>
      <c r="I10" s="120"/>
      <c r="J10" s="120"/>
      <c r="K10" s="120"/>
      <c r="L10" s="121"/>
      <c r="M10" s="112"/>
    </row>
    <row r="11" spans="1:13" s="94" customFormat="1" ht="16.5" customHeight="1">
      <c r="A11" s="114">
        <v>1.1000000000000001</v>
      </c>
      <c r="B11" s="115" t="s">
        <v>54</v>
      </c>
      <c r="C11" s="116"/>
      <c r="D11" s="117"/>
      <c r="E11" s="118">
        <v>171</v>
      </c>
      <c r="F11" s="119" t="s">
        <v>42</v>
      </c>
      <c r="G11" s="120">
        <v>0</v>
      </c>
      <c r="H11" s="120">
        <f t="shared" ref="H11" si="0">G11*E11</f>
        <v>0</v>
      </c>
      <c r="I11" s="120">
        <v>250</v>
      </c>
      <c r="J11" s="120">
        <f t="shared" ref="J11" si="1">I11*E11</f>
        <v>42750</v>
      </c>
      <c r="K11" s="120">
        <f t="shared" ref="K11" si="2">J11+H11</f>
        <v>42750</v>
      </c>
      <c r="L11" s="121"/>
      <c r="M11" s="112"/>
    </row>
    <row r="12" spans="1:13" s="94" customFormat="1" ht="16.5" customHeight="1">
      <c r="A12" s="114">
        <v>1.2</v>
      </c>
      <c r="B12" s="115" t="s">
        <v>55</v>
      </c>
      <c r="C12" s="116"/>
      <c r="D12" s="117"/>
      <c r="E12" s="118">
        <v>1</v>
      </c>
      <c r="F12" s="119" t="s">
        <v>47</v>
      </c>
      <c r="G12" s="120">
        <v>0</v>
      </c>
      <c r="H12" s="120">
        <f t="shared" ref="H12" si="3">G12*E12</f>
        <v>0</v>
      </c>
      <c r="I12" s="120">
        <v>1500</v>
      </c>
      <c r="J12" s="120">
        <f t="shared" ref="J12" si="4">I12*E12</f>
        <v>1500</v>
      </c>
      <c r="K12" s="120">
        <f t="shared" ref="K12" si="5">J12+H12</f>
        <v>1500</v>
      </c>
      <c r="L12" s="121"/>
      <c r="M12" s="112"/>
    </row>
    <row r="13" spans="1:13" s="94" customFormat="1" ht="16.5" customHeight="1">
      <c r="A13" s="114">
        <v>2.2000000000000002</v>
      </c>
      <c r="B13" s="115" t="s">
        <v>85</v>
      </c>
      <c r="C13" s="116"/>
      <c r="D13" s="117"/>
      <c r="E13" s="118">
        <v>11.25</v>
      </c>
      <c r="F13" s="119" t="s">
        <v>42</v>
      </c>
      <c r="G13" s="120">
        <v>0</v>
      </c>
      <c r="H13" s="120">
        <f t="shared" ref="H13" si="6">G13*E13</f>
        <v>0</v>
      </c>
      <c r="I13" s="120">
        <v>300</v>
      </c>
      <c r="J13" s="120">
        <f t="shared" ref="J13" si="7">I13*E13</f>
        <v>3375</v>
      </c>
      <c r="K13" s="120">
        <f t="shared" ref="K13" si="8">J13+H13</f>
        <v>3375</v>
      </c>
      <c r="L13" s="121"/>
      <c r="M13" s="112"/>
    </row>
    <row r="14" spans="1:13" s="110" customFormat="1" ht="16.5" customHeight="1">
      <c r="A14" s="137"/>
      <c r="B14" s="131" t="s">
        <v>56</v>
      </c>
      <c r="C14" s="138"/>
      <c r="D14" s="139"/>
      <c r="E14" s="140"/>
      <c r="F14" s="141"/>
      <c r="G14" s="142"/>
      <c r="H14" s="142"/>
      <c r="I14" s="142"/>
      <c r="J14" s="142"/>
      <c r="K14" s="142"/>
      <c r="L14" s="143"/>
      <c r="M14" s="109"/>
    </row>
    <row r="15" spans="1:13" s="110" customFormat="1" ht="16.5" customHeight="1">
      <c r="A15" s="137"/>
      <c r="B15" s="131" t="s">
        <v>45</v>
      </c>
      <c r="C15" s="138"/>
      <c r="D15" s="139"/>
      <c r="E15" s="140"/>
      <c r="F15" s="141"/>
      <c r="G15" s="142"/>
      <c r="H15" s="142"/>
      <c r="I15" s="142"/>
      <c r="J15" s="142"/>
      <c r="K15" s="142"/>
      <c r="L15" s="143"/>
      <c r="M15" s="109"/>
    </row>
    <row r="16" spans="1:13" s="94" customFormat="1" ht="16.5" customHeight="1">
      <c r="A16" s="114">
        <v>1.5</v>
      </c>
      <c r="B16" s="115" t="s">
        <v>86</v>
      </c>
      <c r="C16" s="116"/>
      <c r="D16" s="117"/>
      <c r="E16" s="118">
        <v>131.54</v>
      </c>
      <c r="F16" s="119" t="s">
        <v>42</v>
      </c>
      <c r="G16" s="120">
        <v>473</v>
      </c>
      <c r="H16" s="120">
        <f>G16*E16</f>
        <v>62218.42</v>
      </c>
      <c r="I16" s="120">
        <v>130</v>
      </c>
      <c r="J16" s="120">
        <f t="shared" ref="J16" si="9">I16*E16</f>
        <v>17100.2</v>
      </c>
      <c r="K16" s="120">
        <f t="shared" ref="K16" si="10">J16+H16</f>
        <v>79318.62</v>
      </c>
      <c r="L16" s="121"/>
      <c r="M16" s="112"/>
    </row>
    <row r="17" spans="1:15" s="94" customFormat="1" ht="16.5" customHeight="1">
      <c r="A17" s="114">
        <v>2.5</v>
      </c>
      <c r="B17" s="115" t="s">
        <v>58</v>
      </c>
      <c r="C17" s="116"/>
      <c r="D17" s="117"/>
      <c r="E17" s="118">
        <v>131.54</v>
      </c>
      <c r="F17" s="119" t="s">
        <v>42</v>
      </c>
      <c r="G17" s="120">
        <v>200</v>
      </c>
      <c r="H17" s="120">
        <f>G17*E17</f>
        <v>26308</v>
      </c>
      <c r="I17" s="120">
        <v>60</v>
      </c>
      <c r="J17" s="120">
        <f t="shared" ref="J17" si="11">I17*E17</f>
        <v>7892.4</v>
      </c>
      <c r="K17" s="120">
        <f t="shared" ref="K17" si="12">J17+H17</f>
        <v>34200.400000000001</v>
      </c>
      <c r="L17" s="121"/>
      <c r="M17" s="112"/>
    </row>
    <row r="18" spans="1:15" s="110" customFormat="1" ht="16.5" customHeight="1">
      <c r="A18" s="137"/>
      <c r="B18" s="131" t="s">
        <v>57</v>
      </c>
      <c r="C18" s="138"/>
      <c r="D18" s="139"/>
      <c r="E18" s="140"/>
      <c r="F18" s="141"/>
      <c r="G18" s="142"/>
      <c r="H18" s="142"/>
      <c r="I18" s="142"/>
      <c r="J18" s="142"/>
      <c r="K18" s="142"/>
      <c r="L18" s="143"/>
      <c r="M18" s="109"/>
    </row>
    <row r="19" spans="1:15" s="94" customFormat="1" ht="16.5" customHeight="1">
      <c r="A19" s="114">
        <v>1.5</v>
      </c>
      <c r="B19" s="115" t="s">
        <v>59</v>
      </c>
      <c r="C19" s="116"/>
      <c r="D19" s="117"/>
      <c r="E19" s="118">
        <v>171</v>
      </c>
      <c r="F19" s="119" t="s">
        <v>42</v>
      </c>
      <c r="G19" s="120">
        <v>350</v>
      </c>
      <c r="H19" s="120">
        <f>G19*E19</f>
        <v>59850</v>
      </c>
      <c r="I19" s="120">
        <v>100</v>
      </c>
      <c r="J19" s="120">
        <f t="shared" ref="J19" si="13">I19*E19</f>
        <v>17100</v>
      </c>
      <c r="K19" s="120">
        <f t="shared" ref="K19" si="14">J19+H19</f>
        <v>76950</v>
      </c>
      <c r="L19" s="121"/>
      <c r="M19" s="112"/>
    </row>
    <row r="20" spans="1:15" s="94" customFormat="1" ht="16.5" customHeight="1">
      <c r="A20" s="114">
        <v>2.5</v>
      </c>
      <c r="B20" s="115" t="s">
        <v>60</v>
      </c>
      <c r="C20" s="116"/>
      <c r="D20" s="117"/>
      <c r="E20" s="118">
        <v>171</v>
      </c>
      <c r="F20" s="119" t="s">
        <v>42</v>
      </c>
      <c r="G20" s="120">
        <v>200</v>
      </c>
      <c r="H20" s="120">
        <f>G20*E20</f>
        <v>34200</v>
      </c>
      <c r="I20" s="120">
        <v>60</v>
      </c>
      <c r="J20" s="120">
        <f t="shared" ref="J20" si="15">I20*E20</f>
        <v>10260</v>
      </c>
      <c r="K20" s="120">
        <f t="shared" ref="K20" si="16">J20+H20</f>
        <v>44460</v>
      </c>
      <c r="L20" s="121"/>
      <c r="M20" s="112"/>
    </row>
    <row r="21" spans="1:15" s="110" customFormat="1" ht="16.5" customHeight="1">
      <c r="A21" s="137"/>
      <c r="B21" s="131" t="s">
        <v>46</v>
      </c>
      <c r="C21" s="138"/>
      <c r="D21" s="139"/>
      <c r="E21" s="140"/>
      <c r="F21" s="141"/>
      <c r="G21" s="142"/>
      <c r="H21" s="142"/>
      <c r="I21" s="142"/>
      <c r="J21" s="142"/>
      <c r="K21" s="142"/>
      <c r="L21" s="143"/>
      <c r="M21" s="109"/>
    </row>
    <row r="22" spans="1:15" s="94" customFormat="1" ht="16.5" customHeight="1">
      <c r="A22" s="136">
        <v>1.9</v>
      </c>
      <c r="B22" s="115" t="s">
        <v>87</v>
      </c>
      <c r="C22" s="116"/>
      <c r="D22" s="117"/>
      <c r="E22" s="118">
        <v>171</v>
      </c>
      <c r="F22" s="119" t="s">
        <v>42</v>
      </c>
      <c r="G22" s="120">
        <v>650</v>
      </c>
      <c r="H22" s="120">
        <f t="shared" ref="H22" si="17">G22*E22</f>
        <v>111150</v>
      </c>
      <c r="I22" s="120">
        <v>120</v>
      </c>
      <c r="J22" s="120">
        <f t="shared" ref="J22" si="18">I22*E22</f>
        <v>20520</v>
      </c>
      <c r="K22" s="120">
        <f t="shared" ref="K22" si="19">J22+H22</f>
        <v>131670</v>
      </c>
      <c r="L22" s="121"/>
      <c r="M22" s="112"/>
      <c r="O22" s="132"/>
    </row>
    <row r="23" spans="1:15" s="94" customFormat="1" ht="16.5" customHeight="1">
      <c r="A23" s="136">
        <v>2.9</v>
      </c>
      <c r="B23" s="115" t="s">
        <v>88</v>
      </c>
      <c r="C23" s="116"/>
      <c r="D23" s="117"/>
      <c r="E23" s="118">
        <v>53.69</v>
      </c>
      <c r="F23" s="119" t="s">
        <v>97</v>
      </c>
      <c r="G23" s="120">
        <v>130</v>
      </c>
      <c r="H23" s="120">
        <f t="shared" ref="H23" si="20">G23*E23</f>
        <v>6979.7</v>
      </c>
      <c r="I23" s="120">
        <v>50</v>
      </c>
      <c r="J23" s="120">
        <f t="shared" ref="J23" si="21">I23*E23</f>
        <v>2684.5</v>
      </c>
      <c r="K23" s="120">
        <f t="shared" ref="K23" si="22">J23+H23</f>
        <v>9664.2000000000007</v>
      </c>
      <c r="L23" s="121"/>
      <c r="M23" s="112"/>
      <c r="O23" s="132"/>
    </row>
    <row r="24" spans="1:15" s="94" customFormat="1" ht="16.5" customHeight="1">
      <c r="A24" s="114"/>
      <c r="B24" s="131" t="s">
        <v>93</v>
      </c>
      <c r="C24" s="116"/>
      <c r="D24" s="117"/>
      <c r="E24" s="118"/>
      <c r="F24" s="119"/>
      <c r="G24" s="120"/>
      <c r="H24" s="120"/>
      <c r="I24" s="120"/>
      <c r="J24" s="120"/>
      <c r="K24" s="120"/>
      <c r="L24" s="121"/>
      <c r="M24" s="112"/>
    </row>
    <row r="25" spans="1:15" s="94" customFormat="1" ht="16.5" customHeight="1">
      <c r="A25" s="136">
        <v>1.8</v>
      </c>
      <c r="B25" s="115" t="s">
        <v>89</v>
      </c>
      <c r="C25" s="116"/>
      <c r="D25" s="117"/>
      <c r="E25" s="118">
        <v>2</v>
      </c>
      <c r="F25" s="119" t="s">
        <v>44</v>
      </c>
      <c r="G25" s="120">
        <v>8625</v>
      </c>
      <c r="H25" s="120">
        <f t="shared" ref="H25" si="23">G25*E25</f>
        <v>17250</v>
      </c>
      <c r="I25" s="120"/>
      <c r="J25" s="120">
        <f t="shared" ref="J25" si="24">I25*E25</f>
        <v>0</v>
      </c>
      <c r="K25" s="120">
        <f t="shared" ref="K25" si="25">J25+H25</f>
        <v>17250</v>
      </c>
      <c r="L25" s="121"/>
      <c r="M25" s="112"/>
      <c r="O25" s="132"/>
    </row>
    <row r="26" spans="1:15" s="94" customFormat="1" ht="16.5" customHeight="1">
      <c r="A26" s="136">
        <v>2.8</v>
      </c>
      <c r="B26" s="115" t="s">
        <v>90</v>
      </c>
      <c r="C26" s="116"/>
      <c r="D26" s="117"/>
      <c r="E26" s="118">
        <v>2</v>
      </c>
      <c r="F26" s="119" t="s">
        <v>44</v>
      </c>
      <c r="G26" s="120">
        <v>4800</v>
      </c>
      <c r="H26" s="120">
        <f t="shared" ref="H26:H28" si="26">G26*E26</f>
        <v>9600</v>
      </c>
      <c r="I26" s="120"/>
      <c r="J26" s="120">
        <f t="shared" ref="J26:J28" si="27">I26*E26</f>
        <v>0</v>
      </c>
      <c r="K26" s="120">
        <f t="shared" ref="K26:K28" si="28">J26+H26</f>
        <v>9600</v>
      </c>
      <c r="L26" s="121"/>
      <c r="M26" s="112"/>
      <c r="O26" s="132"/>
    </row>
    <row r="27" spans="1:15" s="94" customFormat="1" ht="16.5" customHeight="1">
      <c r="A27" s="136">
        <v>3.8</v>
      </c>
      <c r="B27" s="115" t="s">
        <v>91</v>
      </c>
      <c r="C27" s="116"/>
      <c r="D27" s="117"/>
      <c r="E27" s="118">
        <v>2</v>
      </c>
      <c r="F27" s="119" t="s">
        <v>44</v>
      </c>
      <c r="G27" s="120">
        <v>25300</v>
      </c>
      <c r="H27" s="120">
        <f t="shared" si="26"/>
        <v>50600</v>
      </c>
      <c r="I27" s="120"/>
      <c r="J27" s="120">
        <f t="shared" si="27"/>
        <v>0</v>
      </c>
      <c r="K27" s="120">
        <f t="shared" si="28"/>
        <v>50600</v>
      </c>
      <c r="L27" s="121"/>
      <c r="M27" s="112"/>
      <c r="O27" s="132"/>
    </row>
    <row r="28" spans="1:15" s="94" customFormat="1" ht="16.5" customHeight="1">
      <c r="A28" s="136">
        <v>4.8</v>
      </c>
      <c r="B28" s="115" t="s">
        <v>92</v>
      </c>
      <c r="C28" s="116"/>
      <c r="D28" s="117"/>
      <c r="E28" s="118">
        <v>1</v>
      </c>
      <c r="F28" s="119" t="s">
        <v>44</v>
      </c>
      <c r="G28" s="120">
        <v>20100</v>
      </c>
      <c r="H28" s="120">
        <f t="shared" si="26"/>
        <v>20100</v>
      </c>
      <c r="I28" s="120"/>
      <c r="J28" s="120">
        <f t="shared" si="27"/>
        <v>0</v>
      </c>
      <c r="K28" s="120">
        <f t="shared" si="28"/>
        <v>20100</v>
      </c>
      <c r="L28" s="121"/>
      <c r="M28" s="112"/>
      <c r="O28" s="132"/>
    </row>
    <row r="29" spans="1:15" s="94" customFormat="1" ht="16.5" customHeight="1">
      <c r="A29" s="136"/>
      <c r="B29" s="115"/>
      <c r="C29" s="116"/>
      <c r="D29" s="117"/>
      <c r="E29" s="118"/>
      <c r="F29" s="119"/>
      <c r="G29" s="120"/>
      <c r="H29" s="120"/>
      <c r="I29" s="120"/>
      <c r="J29" s="120"/>
      <c r="K29" s="120"/>
      <c r="L29" s="121"/>
      <c r="M29" s="112"/>
      <c r="O29" s="132"/>
    </row>
    <row r="30" spans="1:15" s="94" customFormat="1" ht="16.5" customHeight="1">
      <c r="A30" s="198">
        <v>2</v>
      </c>
      <c r="B30" s="199" t="s">
        <v>94</v>
      </c>
      <c r="C30" s="200"/>
      <c r="D30" s="201"/>
      <c r="E30" s="202"/>
      <c r="F30" s="198"/>
      <c r="G30" s="203"/>
      <c r="H30" s="203"/>
      <c r="I30" s="203"/>
      <c r="J30" s="203"/>
      <c r="K30" s="203"/>
      <c r="L30" s="204"/>
      <c r="M30" s="112"/>
    </row>
    <row r="31" spans="1:15" s="94" customFormat="1" ht="16.5" customHeight="1">
      <c r="A31" s="114"/>
      <c r="B31" s="131" t="s">
        <v>53</v>
      </c>
      <c r="C31" s="116"/>
      <c r="D31" s="117"/>
      <c r="E31" s="118"/>
      <c r="F31" s="119"/>
      <c r="G31" s="120"/>
      <c r="H31" s="120"/>
      <c r="I31" s="120"/>
      <c r="J31" s="120"/>
      <c r="K31" s="120"/>
      <c r="L31" s="121"/>
      <c r="M31" s="112"/>
    </row>
    <row r="32" spans="1:15" s="94" customFormat="1" ht="16.5" customHeight="1">
      <c r="A32" s="114">
        <v>1.1000000000000001</v>
      </c>
      <c r="B32" s="115" t="s">
        <v>54</v>
      </c>
      <c r="C32" s="116"/>
      <c r="D32" s="117"/>
      <c r="E32" s="118">
        <v>196</v>
      </c>
      <c r="F32" s="119" t="s">
        <v>42</v>
      </c>
      <c r="G32" s="120">
        <v>0</v>
      </c>
      <c r="H32" s="120">
        <f t="shared" ref="H32:H33" si="29">G32*E32</f>
        <v>0</v>
      </c>
      <c r="I32" s="120">
        <v>250</v>
      </c>
      <c r="J32" s="120">
        <f t="shared" ref="J32:J33" si="30">I32*E32</f>
        <v>49000</v>
      </c>
      <c r="K32" s="120">
        <f t="shared" ref="K32:K33" si="31">J32+H32</f>
        <v>49000</v>
      </c>
      <c r="L32" s="121"/>
      <c r="M32" s="112"/>
    </row>
    <row r="33" spans="1:15" s="94" customFormat="1" ht="16.5" customHeight="1">
      <c r="A33" s="114">
        <v>1.2</v>
      </c>
      <c r="B33" s="115" t="s">
        <v>95</v>
      </c>
      <c r="C33" s="116"/>
      <c r="D33" s="117"/>
      <c r="E33" s="118">
        <v>11.7</v>
      </c>
      <c r="F33" s="119" t="s">
        <v>42</v>
      </c>
      <c r="G33" s="120">
        <v>0</v>
      </c>
      <c r="H33" s="120">
        <f t="shared" si="29"/>
        <v>0</v>
      </c>
      <c r="I33" s="120">
        <v>300</v>
      </c>
      <c r="J33" s="120">
        <f t="shared" si="30"/>
        <v>3510</v>
      </c>
      <c r="K33" s="120">
        <f t="shared" si="31"/>
        <v>3510</v>
      </c>
      <c r="L33" s="121"/>
      <c r="M33" s="112"/>
    </row>
    <row r="34" spans="1:15" s="94" customFormat="1" ht="16.5" customHeight="1">
      <c r="A34" s="114">
        <v>2.2000000000000002</v>
      </c>
      <c r="B34" s="115" t="s">
        <v>96</v>
      </c>
      <c r="C34" s="116"/>
      <c r="D34" s="117"/>
      <c r="E34" s="118">
        <v>1</v>
      </c>
      <c r="F34" s="119" t="s">
        <v>47</v>
      </c>
      <c r="G34" s="120">
        <v>0</v>
      </c>
      <c r="H34" s="120">
        <f t="shared" ref="H34" si="32">G34*E34</f>
        <v>0</v>
      </c>
      <c r="I34" s="120">
        <v>1500</v>
      </c>
      <c r="J34" s="120">
        <f t="shared" ref="J34" si="33">I34*E34</f>
        <v>1500</v>
      </c>
      <c r="K34" s="120">
        <f t="shared" ref="K34" si="34">J34+H34</f>
        <v>1500</v>
      </c>
      <c r="L34" s="121"/>
      <c r="M34" s="112"/>
    </row>
    <row r="35" spans="1:15" s="110" customFormat="1" ht="16.5" customHeight="1">
      <c r="A35" s="137"/>
      <c r="B35" s="131" t="s">
        <v>56</v>
      </c>
      <c r="C35" s="138"/>
      <c r="D35" s="139"/>
      <c r="E35" s="140"/>
      <c r="F35" s="141"/>
      <c r="G35" s="142"/>
      <c r="H35" s="142"/>
      <c r="I35" s="142"/>
      <c r="J35" s="142"/>
      <c r="K35" s="142"/>
      <c r="L35" s="143"/>
      <c r="M35" s="109"/>
    </row>
    <row r="36" spans="1:15" s="110" customFormat="1" ht="16.5" customHeight="1">
      <c r="A36" s="137"/>
      <c r="B36" s="131" t="s">
        <v>45</v>
      </c>
      <c r="C36" s="138"/>
      <c r="D36" s="139"/>
      <c r="E36" s="140"/>
      <c r="F36" s="141"/>
      <c r="G36" s="142"/>
      <c r="H36" s="142"/>
      <c r="I36" s="142"/>
      <c r="J36" s="142"/>
      <c r="K36" s="142"/>
      <c r="L36" s="143"/>
      <c r="M36" s="109"/>
    </row>
    <row r="37" spans="1:15" s="94" customFormat="1" ht="16.5" customHeight="1">
      <c r="A37" s="114">
        <v>1.5</v>
      </c>
      <c r="B37" s="115" t="s">
        <v>86</v>
      </c>
      <c r="C37" s="116"/>
      <c r="D37" s="117"/>
      <c r="E37" s="118">
        <v>208.53</v>
      </c>
      <c r="F37" s="119" t="s">
        <v>42</v>
      </c>
      <c r="G37" s="120">
        <v>473</v>
      </c>
      <c r="H37" s="120">
        <f>G37*E37</f>
        <v>98634.69</v>
      </c>
      <c r="I37" s="120">
        <v>130</v>
      </c>
      <c r="J37" s="120">
        <f t="shared" ref="J37:J38" si="35">I37*E37</f>
        <v>27108.9</v>
      </c>
      <c r="K37" s="120">
        <f t="shared" ref="K37:K38" si="36">J37+H37</f>
        <v>125743.59</v>
      </c>
      <c r="L37" s="121"/>
      <c r="M37" s="112"/>
    </row>
    <row r="38" spans="1:15" s="94" customFormat="1" ht="16.5" customHeight="1">
      <c r="A38" s="114">
        <v>2.5</v>
      </c>
      <c r="B38" s="115" t="s">
        <v>58</v>
      </c>
      <c r="C38" s="116"/>
      <c r="D38" s="117"/>
      <c r="E38" s="118">
        <v>208.53</v>
      </c>
      <c r="F38" s="119" t="s">
        <v>42</v>
      </c>
      <c r="G38" s="120">
        <v>200</v>
      </c>
      <c r="H38" s="120">
        <f>G38*E38</f>
        <v>41706</v>
      </c>
      <c r="I38" s="120">
        <v>60</v>
      </c>
      <c r="J38" s="120">
        <f t="shared" si="35"/>
        <v>12511.8</v>
      </c>
      <c r="K38" s="120">
        <f t="shared" si="36"/>
        <v>54217.8</v>
      </c>
      <c r="L38" s="121"/>
      <c r="M38" s="112"/>
    </row>
    <row r="39" spans="1:15" s="110" customFormat="1" ht="16.5" customHeight="1">
      <c r="A39" s="137"/>
      <c r="B39" s="131" t="s">
        <v>57</v>
      </c>
      <c r="C39" s="138"/>
      <c r="D39" s="139"/>
      <c r="E39" s="140"/>
      <c r="F39" s="141"/>
      <c r="G39" s="142"/>
      <c r="H39" s="142"/>
      <c r="I39" s="142"/>
      <c r="J39" s="142"/>
      <c r="K39" s="142"/>
      <c r="L39" s="143"/>
      <c r="M39" s="109"/>
    </row>
    <row r="40" spans="1:15" s="94" customFormat="1" ht="16.5" customHeight="1">
      <c r="A40" s="114">
        <v>1.5</v>
      </c>
      <c r="B40" s="115" t="s">
        <v>59</v>
      </c>
      <c r="C40" s="116"/>
      <c r="D40" s="117"/>
      <c r="E40" s="118">
        <v>196</v>
      </c>
      <c r="F40" s="119" t="s">
        <v>42</v>
      </c>
      <c r="G40" s="120">
        <v>350</v>
      </c>
      <c r="H40" s="120">
        <f>G40*E40</f>
        <v>68600</v>
      </c>
      <c r="I40" s="120">
        <v>100</v>
      </c>
      <c r="J40" s="120">
        <f t="shared" ref="J40:J41" si="37">I40*E40</f>
        <v>19600</v>
      </c>
      <c r="K40" s="120">
        <f t="shared" ref="K40:K41" si="38">J40+H40</f>
        <v>88200</v>
      </c>
      <c r="L40" s="121"/>
      <c r="M40" s="112"/>
    </row>
    <row r="41" spans="1:15" s="94" customFormat="1" ht="16.5" customHeight="1">
      <c r="A41" s="114">
        <v>2.5</v>
      </c>
      <c r="B41" s="115" t="s">
        <v>60</v>
      </c>
      <c r="C41" s="116"/>
      <c r="D41" s="117"/>
      <c r="E41" s="118">
        <v>196</v>
      </c>
      <c r="F41" s="119" t="s">
        <v>42</v>
      </c>
      <c r="G41" s="120">
        <v>200</v>
      </c>
      <c r="H41" s="120">
        <f>G41*E41</f>
        <v>39200</v>
      </c>
      <c r="I41" s="120">
        <v>60</v>
      </c>
      <c r="J41" s="120">
        <f t="shared" si="37"/>
        <v>11760</v>
      </c>
      <c r="K41" s="120">
        <f t="shared" si="38"/>
        <v>50960</v>
      </c>
      <c r="L41" s="121"/>
      <c r="M41" s="112"/>
    </row>
    <row r="42" spans="1:15" s="110" customFormat="1" ht="16.5" customHeight="1">
      <c r="A42" s="137"/>
      <c r="B42" s="131" t="s">
        <v>46</v>
      </c>
      <c r="C42" s="138"/>
      <c r="D42" s="139"/>
      <c r="E42" s="140"/>
      <c r="F42" s="141"/>
      <c r="G42" s="142"/>
      <c r="H42" s="142"/>
      <c r="I42" s="142"/>
      <c r="J42" s="142"/>
      <c r="K42" s="142"/>
      <c r="L42" s="143"/>
      <c r="M42" s="109"/>
    </row>
    <row r="43" spans="1:15" s="94" customFormat="1" ht="16.5" customHeight="1">
      <c r="A43" s="136">
        <v>1.9</v>
      </c>
      <c r="B43" s="115" t="s">
        <v>87</v>
      </c>
      <c r="C43" s="116"/>
      <c r="D43" s="117"/>
      <c r="E43" s="118">
        <v>212.8</v>
      </c>
      <c r="F43" s="119" t="s">
        <v>42</v>
      </c>
      <c r="G43" s="120">
        <v>650</v>
      </c>
      <c r="H43" s="120">
        <f t="shared" ref="H43:H44" si="39">G43*E43</f>
        <v>138320</v>
      </c>
      <c r="I43" s="120">
        <v>120</v>
      </c>
      <c r="J43" s="120">
        <f t="shared" ref="J43:J44" si="40">I43*E43</f>
        <v>25536</v>
      </c>
      <c r="K43" s="120">
        <f t="shared" ref="K43:K44" si="41">J43+H43</f>
        <v>163856</v>
      </c>
      <c r="L43" s="121"/>
      <c r="M43" s="112"/>
      <c r="O43" s="132"/>
    </row>
    <row r="44" spans="1:15" s="94" customFormat="1" ht="16.5" customHeight="1">
      <c r="A44" s="136">
        <v>2.9</v>
      </c>
      <c r="B44" s="115" t="s">
        <v>88</v>
      </c>
      <c r="C44" s="116"/>
      <c r="D44" s="117"/>
      <c r="E44" s="118">
        <v>55</v>
      </c>
      <c r="F44" s="119" t="s">
        <v>97</v>
      </c>
      <c r="G44" s="120">
        <v>130</v>
      </c>
      <c r="H44" s="120">
        <f t="shared" si="39"/>
        <v>7150</v>
      </c>
      <c r="I44" s="120">
        <v>50</v>
      </c>
      <c r="J44" s="120">
        <f t="shared" si="40"/>
        <v>2750</v>
      </c>
      <c r="K44" s="120">
        <f t="shared" si="41"/>
        <v>9900</v>
      </c>
      <c r="L44" s="121"/>
      <c r="M44" s="112"/>
      <c r="O44" s="132"/>
    </row>
    <row r="45" spans="1:15" s="94" customFormat="1" ht="16.5" customHeight="1">
      <c r="A45" s="114"/>
      <c r="B45" s="131" t="s">
        <v>93</v>
      </c>
      <c r="C45" s="116"/>
      <c r="D45" s="117"/>
      <c r="E45" s="118"/>
      <c r="F45" s="119"/>
      <c r="G45" s="120"/>
      <c r="H45" s="120"/>
      <c r="I45" s="120"/>
      <c r="J45" s="120"/>
      <c r="K45" s="120"/>
      <c r="L45" s="121"/>
      <c r="M45" s="112"/>
    </row>
    <row r="46" spans="1:15" s="94" customFormat="1" ht="16.5" customHeight="1">
      <c r="A46" s="136">
        <v>1.8</v>
      </c>
      <c r="B46" s="115" t="s">
        <v>98</v>
      </c>
      <c r="C46" s="116"/>
      <c r="D46" s="117"/>
      <c r="E46" s="118">
        <v>2</v>
      </c>
      <c r="F46" s="119" t="s">
        <v>44</v>
      </c>
      <c r="G46" s="120">
        <v>6700</v>
      </c>
      <c r="H46" s="120">
        <f t="shared" ref="H46" si="42">G46*E46</f>
        <v>13400</v>
      </c>
      <c r="I46" s="120"/>
      <c r="J46" s="120">
        <f t="shared" ref="J46" si="43">I46*E46</f>
        <v>0</v>
      </c>
      <c r="K46" s="120">
        <f t="shared" ref="K46" si="44">J46+H46</f>
        <v>13400</v>
      </c>
      <c r="L46" s="121"/>
      <c r="M46" s="112"/>
      <c r="O46" s="132"/>
    </row>
    <row r="47" spans="1:15" s="94" customFormat="1" ht="16.5" customHeight="1">
      <c r="A47" s="136">
        <v>2.8</v>
      </c>
      <c r="B47" s="115" t="s">
        <v>99</v>
      </c>
      <c r="C47" s="116"/>
      <c r="D47" s="117"/>
      <c r="E47" s="118">
        <v>1</v>
      </c>
      <c r="F47" s="119" t="s">
        <v>44</v>
      </c>
      <c r="G47" s="120">
        <v>8950</v>
      </c>
      <c r="H47" s="120">
        <f t="shared" ref="H47:H48" si="45">G47*E47</f>
        <v>8950</v>
      </c>
      <c r="I47" s="120"/>
      <c r="J47" s="120">
        <f t="shared" ref="J47:J48" si="46">I47*E47</f>
        <v>0</v>
      </c>
      <c r="K47" s="120">
        <f t="shared" ref="K47:K48" si="47">J47+H47</f>
        <v>8950</v>
      </c>
      <c r="L47" s="121"/>
      <c r="M47" s="112"/>
      <c r="O47" s="132"/>
    </row>
    <row r="48" spans="1:15" s="94" customFormat="1" ht="16.5" customHeight="1">
      <c r="A48" s="136">
        <v>3.8</v>
      </c>
      <c r="B48" s="115" t="s">
        <v>100</v>
      </c>
      <c r="C48" s="116"/>
      <c r="D48" s="117"/>
      <c r="E48" s="118">
        <v>2</v>
      </c>
      <c r="F48" s="119" t="s">
        <v>44</v>
      </c>
      <c r="G48" s="120">
        <v>9650</v>
      </c>
      <c r="H48" s="120">
        <f t="shared" si="45"/>
        <v>19300</v>
      </c>
      <c r="I48" s="120"/>
      <c r="J48" s="120">
        <f t="shared" si="46"/>
        <v>0</v>
      </c>
      <c r="K48" s="120">
        <f t="shared" si="47"/>
        <v>19300</v>
      </c>
      <c r="L48" s="121"/>
      <c r="M48" s="112"/>
      <c r="O48" s="132"/>
    </row>
    <row r="49" spans="1:18" s="94" customFormat="1" ht="16.5" customHeight="1">
      <c r="A49" s="136"/>
      <c r="B49" s="115"/>
      <c r="C49" s="116"/>
      <c r="D49" s="117"/>
      <c r="E49" s="118"/>
      <c r="F49" s="119"/>
      <c r="G49" s="120"/>
      <c r="H49" s="120"/>
      <c r="I49" s="120"/>
      <c r="J49" s="120"/>
      <c r="K49" s="120"/>
      <c r="L49" s="121"/>
      <c r="M49" s="112"/>
      <c r="O49" s="132"/>
    </row>
    <row r="50" spans="1:18" s="94" customFormat="1" ht="16.5" customHeight="1">
      <c r="A50" s="136"/>
      <c r="B50" s="115"/>
      <c r="C50" s="116"/>
      <c r="D50" s="117"/>
      <c r="E50" s="118"/>
      <c r="F50" s="119"/>
      <c r="G50" s="120"/>
      <c r="H50" s="120"/>
      <c r="I50" s="120"/>
      <c r="J50" s="120"/>
      <c r="K50" s="120"/>
      <c r="L50" s="121"/>
      <c r="M50" s="112"/>
      <c r="O50" s="132"/>
    </row>
    <row r="51" spans="1:18" ht="16.5" customHeight="1">
      <c r="A51" s="126"/>
      <c r="B51" s="115"/>
      <c r="C51" s="116"/>
      <c r="D51" s="117"/>
      <c r="E51" s="118"/>
      <c r="F51" s="119"/>
      <c r="G51" s="120"/>
      <c r="H51" s="120"/>
      <c r="I51" s="120"/>
      <c r="J51" s="120"/>
      <c r="K51" s="120"/>
      <c r="L51" s="121"/>
      <c r="M51" s="112"/>
      <c r="N51" s="94"/>
      <c r="O51" s="94"/>
      <c r="P51" s="94"/>
      <c r="Q51" s="94"/>
      <c r="R51" s="94"/>
    </row>
    <row r="52" spans="1:18" ht="16.5" customHeight="1">
      <c r="A52" s="127"/>
      <c r="B52" s="315" t="s">
        <v>43</v>
      </c>
      <c r="C52" s="316"/>
      <c r="D52" s="316"/>
      <c r="E52" s="316"/>
      <c r="F52" s="317"/>
      <c r="G52" s="128"/>
      <c r="H52" s="129">
        <f>SUM(H16:H51)</f>
        <v>833516.81</v>
      </c>
      <c r="I52" s="129"/>
      <c r="J52" s="129">
        <f>SUM(J16:J51)</f>
        <v>228833.8</v>
      </c>
      <c r="K52" s="129">
        <f>SUM(K10:K51)</f>
        <v>1109975.6099999999</v>
      </c>
      <c r="L52" s="121"/>
      <c r="M52" s="112"/>
      <c r="N52" s="130"/>
      <c r="O52" s="94"/>
      <c r="P52" s="94"/>
      <c r="Q52" s="94"/>
      <c r="R52" s="94"/>
    </row>
  </sheetData>
  <mergeCells count="11">
    <mergeCell ref="B52:F52"/>
    <mergeCell ref="A7:A8"/>
    <mergeCell ref="B7:C8"/>
    <mergeCell ref="D7:D8"/>
    <mergeCell ref="A1:L1"/>
    <mergeCell ref="L7:L8"/>
    <mergeCell ref="E7:E8"/>
    <mergeCell ref="F7:F8"/>
    <mergeCell ref="G7:H7"/>
    <mergeCell ref="I7:J7"/>
    <mergeCell ref="K7:K8"/>
  </mergeCells>
  <pageMargins left="0.51181102362204722" right="0.23622047244094491" top="0.59055118110236227" bottom="0.47244094488188981" header="0.31496062992125984" footer="0.31496062992125984"/>
  <pageSetup paperSize="9" scale="85" fitToHeight="0" orientation="landscape" r:id="rId1"/>
  <headerFooter>
    <oddHeader>&amp;Rแบบ ปร.4 แผ่นที่ &amp;P</oddHeader>
    <oddFooter>&amp;L&amp;F/&amp;A&amp;R&amp;P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selection activeCell="C3" sqref="C3"/>
    </sheetView>
  </sheetViews>
  <sheetFormatPr defaultColWidth="9.140625" defaultRowHeight="15"/>
  <cols>
    <col min="1" max="1" width="8.28515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11.7109375" style="113" bestFit="1" customWidth="1"/>
    <col min="14" max="14" width="9.140625" style="113"/>
    <col min="15" max="15" width="10" style="113" bestFit="1" customWidth="1"/>
    <col min="16" max="16384" width="9.140625" style="113"/>
  </cols>
  <sheetData>
    <row r="1" spans="1:13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3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3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3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3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3" s="94" customFormat="1" ht="19.5" thickBot="1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3" s="110" customFormat="1" ht="19.5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3" s="110" customFormat="1" ht="19.5" thickBot="1">
      <c r="A8" s="319"/>
      <c r="B8" s="321"/>
      <c r="C8" s="321"/>
      <c r="D8" s="319"/>
      <c r="E8" s="326"/>
      <c r="F8" s="321"/>
      <c r="G8" s="135" t="s">
        <v>30</v>
      </c>
      <c r="H8" s="135" t="s">
        <v>31</v>
      </c>
      <c r="I8" s="135" t="s">
        <v>30</v>
      </c>
      <c r="J8" s="135" t="s">
        <v>31</v>
      </c>
      <c r="K8" s="326"/>
      <c r="L8" s="324"/>
    </row>
    <row r="9" spans="1:13" s="110" customFormat="1" ht="19.5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3" s="94" customFormat="1" ht="24" customHeight="1">
      <c r="A10" s="114">
        <v>1.1000000000000001</v>
      </c>
      <c r="B10" s="115" t="s">
        <v>64</v>
      </c>
      <c r="C10" s="116"/>
      <c r="D10" s="117"/>
      <c r="E10" s="147">
        <v>1</v>
      </c>
      <c r="F10" s="119" t="s">
        <v>47</v>
      </c>
      <c r="G10" s="120">
        <v>0</v>
      </c>
      <c r="H10" s="120">
        <f t="shared" ref="H10:H18" si="0">G10*E10</f>
        <v>0</v>
      </c>
      <c r="I10" s="120">
        <v>1500</v>
      </c>
      <c r="J10" s="120">
        <f t="shared" ref="J10:J18" si="1">I10*E10</f>
        <v>1500</v>
      </c>
      <c r="K10" s="120">
        <f t="shared" ref="K10:K18" si="2">J10+H10</f>
        <v>1500</v>
      </c>
      <c r="L10" s="121"/>
      <c r="M10" s="112"/>
    </row>
    <row r="11" spans="1:13" s="153" customFormat="1" ht="21.75">
      <c r="A11" s="148">
        <v>3.1</v>
      </c>
      <c r="B11" s="149" t="s">
        <v>101</v>
      </c>
      <c r="C11" s="150"/>
      <c r="D11" s="151"/>
      <c r="E11" s="148">
        <v>12</v>
      </c>
      <c r="F11" s="151" t="s">
        <v>63</v>
      </c>
      <c r="G11" s="152">
        <v>3640</v>
      </c>
      <c r="H11" s="152">
        <f t="shared" si="0"/>
        <v>43680</v>
      </c>
      <c r="I11" s="152">
        <v>150</v>
      </c>
      <c r="J11" s="152">
        <f t="shared" si="1"/>
        <v>1800</v>
      </c>
      <c r="K11" s="152">
        <f t="shared" si="2"/>
        <v>45480</v>
      </c>
      <c r="L11" s="151"/>
    </row>
    <row r="12" spans="1:13" s="153" customFormat="1" ht="21.75">
      <c r="A12" s="148">
        <v>3.9</v>
      </c>
      <c r="B12" s="149" t="s">
        <v>65</v>
      </c>
      <c r="C12" s="150"/>
      <c r="D12" s="151"/>
      <c r="E12" s="148">
        <v>2</v>
      </c>
      <c r="F12" s="151" t="s">
        <v>44</v>
      </c>
      <c r="G12" s="152">
        <v>5460</v>
      </c>
      <c r="H12" s="152">
        <f t="shared" si="0"/>
        <v>10920</v>
      </c>
      <c r="I12" s="152">
        <v>310</v>
      </c>
      <c r="J12" s="152">
        <f t="shared" si="1"/>
        <v>620</v>
      </c>
      <c r="K12" s="152">
        <f t="shared" si="2"/>
        <v>11540</v>
      </c>
      <c r="L12" s="151"/>
    </row>
    <row r="13" spans="1:13" s="153" customFormat="1" ht="21.75">
      <c r="A13" s="154">
        <v>3.1</v>
      </c>
      <c r="B13" s="149" t="s">
        <v>66</v>
      </c>
      <c r="C13" s="150"/>
      <c r="D13" s="151"/>
      <c r="E13" s="148">
        <v>178</v>
      </c>
      <c r="F13" s="151" t="s">
        <v>67</v>
      </c>
      <c r="G13" s="152">
        <v>8.99</v>
      </c>
      <c r="H13" s="152">
        <f t="shared" si="0"/>
        <v>1600.22</v>
      </c>
      <c r="I13" s="152">
        <v>7</v>
      </c>
      <c r="J13" s="152">
        <f t="shared" si="1"/>
        <v>1246</v>
      </c>
      <c r="K13" s="152">
        <f t="shared" si="2"/>
        <v>2846.2200000000003</v>
      </c>
      <c r="L13" s="151"/>
    </row>
    <row r="14" spans="1:13" s="153" customFormat="1" ht="21.75">
      <c r="A14" s="148">
        <v>3.11</v>
      </c>
      <c r="B14" s="149" t="s">
        <v>68</v>
      </c>
      <c r="C14" s="150"/>
      <c r="D14" s="151"/>
      <c r="E14" s="148">
        <v>89</v>
      </c>
      <c r="F14" s="151" t="s">
        <v>67</v>
      </c>
      <c r="G14" s="152">
        <v>8.41</v>
      </c>
      <c r="H14" s="152">
        <f t="shared" si="0"/>
        <v>748.49</v>
      </c>
      <c r="I14" s="152">
        <v>5</v>
      </c>
      <c r="J14" s="152">
        <f t="shared" si="1"/>
        <v>445</v>
      </c>
      <c r="K14" s="152">
        <f t="shared" si="2"/>
        <v>1193.49</v>
      </c>
      <c r="L14" s="151"/>
    </row>
    <row r="15" spans="1:13" s="153" customFormat="1" ht="21.75">
      <c r="A15" s="148">
        <v>3.13</v>
      </c>
      <c r="B15" s="149" t="s">
        <v>69</v>
      </c>
      <c r="C15" s="150"/>
      <c r="D15" s="151"/>
      <c r="E15" s="148">
        <v>66</v>
      </c>
      <c r="F15" s="151" t="s">
        <v>67</v>
      </c>
      <c r="G15" s="152">
        <v>25.94</v>
      </c>
      <c r="H15" s="152">
        <f t="shared" si="0"/>
        <v>1712.0400000000002</v>
      </c>
      <c r="I15" s="152">
        <v>22</v>
      </c>
      <c r="J15" s="152">
        <f t="shared" si="1"/>
        <v>1452</v>
      </c>
      <c r="K15" s="152">
        <f t="shared" si="2"/>
        <v>3164.04</v>
      </c>
      <c r="L15" s="151"/>
    </row>
    <row r="16" spans="1:13" s="153" customFormat="1" ht="21.75">
      <c r="A16" s="148">
        <v>3.14</v>
      </c>
      <c r="B16" s="149" t="s">
        <v>70</v>
      </c>
      <c r="C16" s="150"/>
      <c r="D16" s="151"/>
      <c r="E16" s="148">
        <v>30</v>
      </c>
      <c r="F16" s="151" t="s">
        <v>67</v>
      </c>
      <c r="G16" s="152">
        <v>10</v>
      </c>
      <c r="H16" s="152">
        <f t="shared" si="0"/>
        <v>300</v>
      </c>
      <c r="I16" s="152">
        <v>11</v>
      </c>
      <c r="J16" s="152">
        <f t="shared" si="1"/>
        <v>330</v>
      </c>
      <c r="K16" s="152">
        <f t="shared" si="2"/>
        <v>630</v>
      </c>
      <c r="L16" s="151"/>
    </row>
    <row r="17" spans="1:18" s="153" customFormat="1" ht="21.75">
      <c r="A17" s="148">
        <v>3.15</v>
      </c>
      <c r="B17" s="149" t="s">
        <v>71</v>
      </c>
      <c r="C17" s="150"/>
      <c r="D17" s="151"/>
      <c r="E17" s="148">
        <v>1</v>
      </c>
      <c r="F17" s="151" t="s">
        <v>47</v>
      </c>
      <c r="G17" s="152">
        <f>SUM(H15:H16)*0.5</f>
        <v>1006.0200000000001</v>
      </c>
      <c r="H17" s="152">
        <f t="shared" si="0"/>
        <v>1006.0200000000001</v>
      </c>
      <c r="I17" s="152">
        <f>G17*0.3</f>
        <v>301.80600000000004</v>
      </c>
      <c r="J17" s="152">
        <f t="shared" si="1"/>
        <v>301.80600000000004</v>
      </c>
      <c r="K17" s="152">
        <f t="shared" si="2"/>
        <v>1307.826</v>
      </c>
      <c r="L17" s="151"/>
    </row>
    <row r="18" spans="1:18" s="153" customFormat="1" ht="21.75">
      <c r="A18" s="148">
        <v>3.16</v>
      </c>
      <c r="B18" s="149" t="s">
        <v>72</v>
      </c>
      <c r="C18" s="150"/>
      <c r="D18" s="151"/>
      <c r="E18" s="148">
        <v>1</v>
      </c>
      <c r="F18" s="151" t="s">
        <v>47</v>
      </c>
      <c r="G18" s="152">
        <f>SUM(H15:H16)*0.2</f>
        <v>402.40800000000007</v>
      </c>
      <c r="H18" s="152">
        <f t="shared" si="0"/>
        <v>402.40800000000007</v>
      </c>
      <c r="I18" s="152">
        <f>G18*0.3</f>
        <v>120.72240000000002</v>
      </c>
      <c r="J18" s="152">
        <f t="shared" si="1"/>
        <v>120.72240000000002</v>
      </c>
      <c r="K18" s="152">
        <f t="shared" si="2"/>
        <v>523.13040000000012</v>
      </c>
      <c r="L18" s="151"/>
    </row>
    <row r="19" spans="1:18" s="94" customFormat="1" ht="24" customHeight="1">
      <c r="A19" s="198">
        <v>2</v>
      </c>
      <c r="B19" s="199" t="s">
        <v>94</v>
      </c>
      <c r="C19" s="200"/>
      <c r="D19" s="201"/>
      <c r="E19" s="202"/>
      <c r="F19" s="198"/>
      <c r="G19" s="203"/>
      <c r="H19" s="203"/>
      <c r="I19" s="203"/>
      <c r="J19" s="203"/>
      <c r="K19" s="203"/>
      <c r="L19" s="204"/>
      <c r="M19" s="112"/>
    </row>
    <row r="20" spans="1:18" s="94" customFormat="1" ht="24" customHeight="1">
      <c r="A20" s="114">
        <v>1.1000000000000001</v>
      </c>
      <c r="B20" s="115" t="s">
        <v>64</v>
      </c>
      <c r="C20" s="116"/>
      <c r="D20" s="117"/>
      <c r="E20" s="147">
        <v>1</v>
      </c>
      <c r="F20" s="119" t="s">
        <v>47</v>
      </c>
      <c r="G20" s="120">
        <v>0</v>
      </c>
      <c r="H20" s="120">
        <f t="shared" ref="H20:H28" si="3">G20*E20</f>
        <v>0</v>
      </c>
      <c r="I20" s="120">
        <v>1500</v>
      </c>
      <c r="J20" s="120">
        <f t="shared" ref="J20:J28" si="4">I20*E20</f>
        <v>1500</v>
      </c>
      <c r="K20" s="120">
        <f t="shared" ref="K20:K28" si="5">J20+H20</f>
        <v>1500</v>
      </c>
      <c r="L20" s="121"/>
      <c r="M20" s="112"/>
    </row>
    <row r="21" spans="1:18" s="153" customFormat="1" ht="21.75">
      <c r="A21" s="148">
        <v>3.1</v>
      </c>
      <c r="B21" s="149" t="s">
        <v>101</v>
      </c>
      <c r="C21" s="150"/>
      <c r="D21" s="151"/>
      <c r="E21" s="148">
        <v>16</v>
      </c>
      <c r="F21" s="151" t="s">
        <v>63</v>
      </c>
      <c r="G21" s="152">
        <v>3640</v>
      </c>
      <c r="H21" s="152">
        <f t="shared" si="3"/>
        <v>58240</v>
      </c>
      <c r="I21" s="152">
        <v>150</v>
      </c>
      <c r="J21" s="152">
        <f t="shared" si="4"/>
        <v>2400</v>
      </c>
      <c r="K21" s="152">
        <f t="shared" si="5"/>
        <v>60640</v>
      </c>
      <c r="L21" s="151"/>
    </row>
    <row r="22" spans="1:18" s="153" customFormat="1" ht="21.75">
      <c r="A22" s="148">
        <v>3.9</v>
      </c>
      <c r="B22" s="149" t="s">
        <v>65</v>
      </c>
      <c r="C22" s="150"/>
      <c r="D22" s="151"/>
      <c r="E22" s="148">
        <v>2</v>
      </c>
      <c r="F22" s="151" t="s">
        <v>44</v>
      </c>
      <c r="G22" s="152">
        <v>5460</v>
      </c>
      <c r="H22" s="152">
        <f t="shared" si="3"/>
        <v>10920</v>
      </c>
      <c r="I22" s="152">
        <v>310</v>
      </c>
      <c r="J22" s="152">
        <f t="shared" si="4"/>
        <v>620</v>
      </c>
      <c r="K22" s="152">
        <f t="shared" si="5"/>
        <v>11540</v>
      </c>
      <c r="L22" s="151"/>
    </row>
    <row r="23" spans="1:18" s="153" customFormat="1" ht="21.75">
      <c r="A23" s="154">
        <v>3.1</v>
      </c>
      <c r="B23" s="149" t="s">
        <v>66</v>
      </c>
      <c r="C23" s="150"/>
      <c r="D23" s="151"/>
      <c r="E23" s="148">
        <v>200</v>
      </c>
      <c r="F23" s="151" t="s">
        <v>67</v>
      </c>
      <c r="G23" s="152">
        <v>8.99</v>
      </c>
      <c r="H23" s="152">
        <f t="shared" si="3"/>
        <v>1798</v>
      </c>
      <c r="I23" s="152">
        <v>7</v>
      </c>
      <c r="J23" s="152">
        <f t="shared" si="4"/>
        <v>1400</v>
      </c>
      <c r="K23" s="152">
        <f t="shared" si="5"/>
        <v>3198</v>
      </c>
      <c r="L23" s="151"/>
    </row>
    <row r="24" spans="1:18" s="153" customFormat="1" ht="21.75">
      <c r="A24" s="148">
        <v>3.11</v>
      </c>
      <c r="B24" s="149" t="s">
        <v>68</v>
      </c>
      <c r="C24" s="150"/>
      <c r="D24" s="151"/>
      <c r="E24" s="148">
        <v>110</v>
      </c>
      <c r="F24" s="151" t="s">
        <v>67</v>
      </c>
      <c r="G24" s="152">
        <v>8.41</v>
      </c>
      <c r="H24" s="152">
        <f t="shared" si="3"/>
        <v>925.1</v>
      </c>
      <c r="I24" s="152">
        <v>5</v>
      </c>
      <c r="J24" s="152">
        <f t="shared" si="4"/>
        <v>550</v>
      </c>
      <c r="K24" s="152">
        <f t="shared" si="5"/>
        <v>1475.1</v>
      </c>
      <c r="L24" s="151"/>
    </row>
    <row r="25" spans="1:18" s="153" customFormat="1" ht="21.75">
      <c r="A25" s="148">
        <v>3.13</v>
      </c>
      <c r="B25" s="149" t="s">
        <v>69</v>
      </c>
      <c r="C25" s="150"/>
      <c r="D25" s="151"/>
      <c r="E25" s="148">
        <v>75</v>
      </c>
      <c r="F25" s="151" t="s">
        <v>67</v>
      </c>
      <c r="G25" s="152">
        <v>25.94</v>
      </c>
      <c r="H25" s="152">
        <f t="shared" si="3"/>
        <v>1945.5</v>
      </c>
      <c r="I25" s="152">
        <v>22</v>
      </c>
      <c r="J25" s="152">
        <f t="shared" si="4"/>
        <v>1650</v>
      </c>
      <c r="K25" s="152">
        <f t="shared" si="5"/>
        <v>3595.5</v>
      </c>
      <c r="L25" s="151"/>
    </row>
    <row r="26" spans="1:18" s="153" customFormat="1" ht="21.75">
      <c r="A26" s="148">
        <v>3.14</v>
      </c>
      <c r="B26" s="149" t="s">
        <v>70</v>
      </c>
      <c r="C26" s="150"/>
      <c r="D26" s="151"/>
      <c r="E26" s="148">
        <v>35</v>
      </c>
      <c r="F26" s="151" t="s">
        <v>67</v>
      </c>
      <c r="G26" s="152">
        <v>10</v>
      </c>
      <c r="H26" s="152">
        <f t="shared" si="3"/>
        <v>350</v>
      </c>
      <c r="I26" s="152">
        <v>11</v>
      </c>
      <c r="J26" s="152">
        <f t="shared" si="4"/>
        <v>385</v>
      </c>
      <c r="K26" s="152">
        <f t="shared" si="5"/>
        <v>735</v>
      </c>
      <c r="L26" s="151"/>
    </row>
    <row r="27" spans="1:18" s="153" customFormat="1" ht="21.75">
      <c r="A27" s="148">
        <v>3.15</v>
      </c>
      <c r="B27" s="149" t="s">
        <v>71</v>
      </c>
      <c r="C27" s="150"/>
      <c r="D27" s="151"/>
      <c r="E27" s="148">
        <v>1</v>
      </c>
      <c r="F27" s="151" t="s">
        <v>47</v>
      </c>
      <c r="G27" s="152">
        <f>SUM(H25:H26)*0.5</f>
        <v>1147.75</v>
      </c>
      <c r="H27" s="152">
        <f t="shared" si="3"/>
        <v>1147.75</v>
      </c>
      <c r="I27" s="152">
        <f>G27*0.3</f>
        <v>344.32499999999999</v>
      </c>
      <c r="J27" s="152">
        <f t="shared" si="4"/>
        <v>344.32499999999999</v>
      </c>
      <c r="K27" s="152">
        <f t="shared" si="5"/>
        <v>1492.075</v>
      </c>
      <c r="L27" s="151"/>
    </row>
    <row r="28" spans="1:18" s="153" customFormat="1" ht="21.75">
      <c r="A28" s="148">
        <v>3.16</v>
      </c>
      <c r="B28" s="149" t="s">
        <v>72</v>
      </c>
      <c r="C28" s="150"/>
      <c r="D28" s="151"/>
      <c r="E28" s="148">
        <v>1</v>
      </c>
      <c r="F28" s="151" t="s">
        <v>47</v>
      </c>
      <c r="G28" s="152">
        <f>SUM(H25:H26)*0.2</f>
        <v>459.1</v>
      </c>
      <c r="H28" s="152">
        <f t="shared" si="3"/>
        <v>459.1</v>
      </c>
      <c r="I28" s="152">
        <f>G28*0.3</f>
        <v>137.72999999999999</v>
      </c>
      <c r="J28" s="152">
        <f t="shared" si="4"/>
        <v>137.72999999999999</v>
      </c>
      <c r="K28" s="152">
        <f t="shared" si="5"/>
        <v>596.83000000000004</v>
      </c>
      <c r="L28" s="151"/>
    </row>
    <row r="29" spans="1:18" ht="24" customHeight="1">
      <c r="A29" s="127"/>
      <c r="B29" s="315" t="s">
        <v>43</v>
      </c>
      <c r="C29" s="316"/>
      <c r="D29" s="316"/>
      <c r="E29" s="316"/>
      <c r="F29" s="317"/>
      <c r="G29" s="128"/>
      <c r="H29" s="129">
        <f>SUM(H10:H28)</f>
        <v>136154.62800000003</v>
      </c>
      <c r="I29" s="129"/>
      <c r="J29" s="129">
        <f>SUM(J9:J28)</f>
        <v>16802.5834</v>
      </c>
      <c r="K29" s="129">
        <f>SUM(K10:K28)</f>
        <v>152957.2114</v>
      </c>
      <c r="L29" s="121"/>
      <c r="M29" s="112"/>
      <c r="N29" s="130"/>
      <c r="O29" s="94"/>
      <c r="P29" s="94"/>
      <c r="Q29" s="94"/>
      <c r="R29" s="94"/>
    </row>
  </sheetData>
  <mergeCells count="11">
    <mergeCell ref="B29:F29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&amp;L&amp;F/&amp;A&amp;R&amp;P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C2" sqref="C2:C3"/>
    </sheetView>
  </sheetViews>
  <sheetFormatPr defaultColWidth="9.140625" defaultRowHeight="15"/>
  <cols>
    <col min="1" max="1" width="6.140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11.7109375" style="113" bestFit="1" customWidth="1"/>
    <col min="14" max="14" width="9.140625" style="113"/>
    <col min="15" max="15" width="10" style="113" bestFit="1" customWidth="1"/>
    <col min="16" max="16384" width="9.140625" style="113"/>
  </cols>
  <sheetData>
    <row r="1" spans="1:17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7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7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7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7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7" s="94" customFormat="1" ht="19.5" thickBot="1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7" s="110" customFormat="1" ht="19.5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7" s="110" customFormat="1" ht="19.5" thickBot="1">
      <c r="A8" s="319"/>
      <c r="B8" s="321"/>
      <c r="C8" s="321"/>
      <c r="D8" s="319"/>
      <c r="E8" s="326"/>
      <c r="F8" s="321"/>
      <c r="G8" s="135" t="s">
        <v>30</v>
      </c>
      <c r="H8" s="135" t="s">
        <v>31</v>
      </c>
      <c r="I8" s="135" t="s">
        <v>30</v>
      </c>
      <c r="J8" s="135" t="s">
        <v>31</v>
      </c>
      <c r="K8" s="326"/>
      <c r="L8" s="324"/>
    </row>
    <row r="9" spans="1:17" s="110" customFormat="1" ht="19.5" thickTop="1">
      <c r="A9" s="205">
        <v>1</v>
      </c>
      <c r="B9" s="206" t="s">
        <v>84</v>
      </c>
      <c r="C9" s="207"/>
      <c r="D9" s="205"/>
      <c r="E9" s="208"/>
      <c r="F9" s="207"/>
      <c r="G9" s="208"/>
      <c r="H9" s="208"/>
      <c r="I9" s="208"/>
      <c r="J9" s="208"/>
      <c r="K9" s="208"/>
      <c r="L9" s="209"/>
    </row>
    <row r="10" spans="1:17" s="161" customFormat="1" ht="21.75">
      <c r="A10" s="163"/>
      <c r="B10" s="146" t="s">
        <v>106</v>
      </c>
      <c r="C10" s="146"/>
      <c r="D10" s="158"/>
      <c r="E10" s="158">
        <v>1</v>
      </c>
      <c r="F10" s="159" t="s">
        <v>44</v>
      </c>
      <c r="G10" s="160">
        <v>0</v>
      </c>
      <c r="H10" s="152">
        <f t="shared" ref="H10" si="0">G10*E10</f>
        <v>0</v>
      </c>
      <c r="I10" s="160">
        <v>3000</v>
      </c>
      <c r="J10" s="160">
        <f t="shared" ref="J10" si="1">E10*I10</f>
        <v>3000</v>
      </c>
      <c r="K10" s="160">
        <f t="shared" ref="K10" si="2">H10+J10</f>
        <v>3000</v>
      </c>
      <c r="L10" s="164"/>
      <c r="Q10" s="162"/>
    </row>
    <row r="11" spans="1:17" s="161" customFormat="1" ht="21.75">
      <c r="A11" s="163"/>
      <c r="B11" s="146" t="s">
        <v>73</v>
      </c>
      <c r="C11" s="146"/>
      <c r="D11" s="158"/>
      <c r="E11" s="158">
        <v>20</v>
      </c>
      <c r="F11" s="159" t="s">
        <v>67</v>
      </c>
      <c r="G11" s="160">
        <v>295</v>
      </c>
      <c r="H11" s="152">
        <f t="shared" ref="H11:H16" si="3">G11*E11</f>
        <v>5900</v>
      </c>
      <c r="I11" s="160">
        <v>80</v>
      </c>
      <c r="J11" s="160">
        <f t="shared" ref="J11:J16" si="4">E11*I11</f>
        <v>1600</v>
      </c>
      <c r="K11" s="160">
        <f t="shared" ref="K11:K16" si="5">H11+J11</f>
        <v>7500</v>
      </c>
      <c r="L11" s="164"/>
      <c r="Q11" s="162"/>
    </row>
    <row r="12" spans="1:17" s="161" customFormat="1" ht="21.75">
      <c r="A12" s="163"/>
      <c r="B12" s="146" t="s">
        <v>74</v>
      </c>
      <c r="C12" s="146"/>
      <c r="D12" s="158"/>
      <c r="E12" s="158">
        <v>20</v>
      </c>
      <c r="F12" s="159" t="s">
        <v>67</v>
      </c>
      <c r="G12" s="160">
        <v>166.66</v>
      </c>
      <c r="H12" s="160">
        <f t="shared" si="3"/>
        <v>3333.2</v>
      </c>
      <c r="I12" s="160">
        <v>80</v>
      </c>
      <c r="J12" s="160">
        <f t="shared" si="4"/>
        <v>1600</v>
      </c>
      <c r="K12" s="160">
        <f t="shared" si="5"/>
        <v>4933.2</v>
      </c>
      <c r="L12" s="164"/>
      <c r="Q12" s="162"/>
    </row>
    <row r="13" spans="1:17" s="161" customFormat="1" ht="21.75">
      <c r="A13" s="163"/>
      <c r="B13" s="146" t="s">
        <v>75</v>
      </c>
      <c r="C13" s="146"/>
      <c r="D13" s="158"/>
      <c r="E13" s="158">
        <v>22</v>
      </c>
      <c r="F13" s="159" t="s">
        <v>67</v>
      </c>
      <c r="G13" s="160">
        <v>11.66</v>
      </c>
      <c r="H13" s="160">
        <f t="shared" si="3"/>
        <v>256.52</v>
      </c>
      <c r="I13" s="160">
        <v>25</v>
      </c>
      <c r="J13" s="160">
        <f t="shared" si="4"/>
        <v>550</v>
      </c>
      <c r="K13" s="160">
        <f t="shared" si="5"/>
        <v>806.52</v>
      </c>
      <c r="L13" s="164"/>
      <c r="Q13" s="162"/>
    </row>
    <row r="14" spans="1:17" s="161" customFormat="1" ht="21.75">
      <c r="A14" s="163"/>
      <c r="B14" s="146" t="s">
        <v>76</v>
      </c>
      <c r="C14" s="146"/>
      <c r="D14" s="158"/>
      <c r="E14" s="158">
        <v>22</v>
      </c>
      <c r="F14" s="159" t="s">
        <v>67</v>
      </c>
      <c r="G14" s="160">
        <v>80</v>
      </c>
      <c r="H14" s="160">
        <f t="shared" si="3"/>
        <v>1760</v>
      </c>
      <c r="I14" s="160">
        <v>20</v>
      </c>
      <c r="J14" s="160">
        <f t="shared" si="4"/>
        <v>440</v>
      </c>
      <c r="K14" s="160">
        <f t="shared" si="5"/>
        <v>2200</v>
      </c>
      <c r="L14" s="164"/>
      <c r="Q14" s="162"/>
    </row>
    <row r="15" spans="1:17" s="161" customFormat="1" ht="21.75">
      <c r="A15" s="163"/>
      <c r="B15" s="146" t="s">
        <v>77</v>
      </c>
      <c r="C15" s="146"/>
      <c r="D15" s="158"/>
      <c r="E15" s="158">
        <v>20</v>
      </c>
      <c r="F15" s="159" t="s">
        <v>67</v>
      </c>
      <c r="G15" s="160">
        <v>85</v>
      </c>
      <c r="H15" s="160">
        <f t="shared" si="3"/>
        <v>1700</v>
      </c>
      <c r="I15" s="160">
        <v>25</v>
      </c>
      <c r="J15" s="160">
        <f t="shared" si="4"/>
        <v>500</v>
      </c>
      <c r="K15" s="160">
        <f t="shared" si="5"/>
        <v>2200</v>
      </c>
      <c r="L15" s="164"/>
      <c r="Q15" s="162"/>
    </row>
    <row r="16" spans="1:17" s="161" customFormat="1" ht="21.75">
      <c r="A16" s="163"/>
      <c r="B16" s="146" t="s">
        <v>78</v>
      </c>
      <c r="C16" s="146"/>
      <c r="D16" s="158"/>
      <c r="E16" s="158">
        <v>1</v>
      </c>
      <c r="F16" s="159" t="s">
        <v>47</v>
      </c>
      <c r="G16" s="152">
        <f>SUM(H13:H15)*0.5</f>
        <v>1858.26</v>
      </c>
      <c r="H16" s="160">
        <f t="shared" si="3"/>
        <v>1858.26</v>
      </c>
      <c r="I16" s="152">
        <f>G16*0.3</f>
        <v>557.47799999999995</v>
      </c>
      <c r="J16" s="160">
        <f t="shared" si="4"/>
        <v>557.47799999999995</v>
      </c>
      <c r="K16" s="160">
        <f t="shared" si="5"/>
        <v>2415.7379999999998</v>
      </c>
      <c r="L16" s="164"/>
      <c r="Q16" s="162"/>
    </row>
    <row r="17" spans="1:18" s="161" customFormat="1" ht="21.75">
      <c r="A17" s="163"/>
      <c r="B17" s="144"/>
      <c r="C17" s="145"/>
      <c r="D17" s="158"/>
      <c r="E17" s="159"/>
      <c r="F17" s="160"/>
      <c r="G17" s="160"/>
      <c r="H17" s="160"/>
      <c r="I17" s="160"/>
      <c r="J17" s="160"/>
      <c r="K17" s="164"/>
      <c r="L17" s="164"/>
      <c r="Q17" s="162"/>
    </row>
    <row r="18" spans="1:18" s="94" customFormat="1" ht="24" customHeight="1">
      <c r="A18" s="136"/>
      <c r="B18" s="115"/>
      <c r="C18" s="116"/>
      <c r="D18" s="117"/>
      <c r="E18" s="118"/>
      <c r="F18" s="119"/>
      <c r="G18" s="120"/>
      <c r="H18" s="120"/>
      <c r="I18" s="120"/>
      <c r="J18" s="120"/>
      <c r="K18" s="120"/>
      <c r="L18" s="121"/>
      <c r="M18" s="112"/>
      <c r="O18" s="132"/>
    </row>
    <row r="19" spans="1:18" s="94" customFormat="1" ht="24" customHeight="1">
      <c r="A19" s="114"/>
      <c r="B19" s="131"/>
      <c r="C19" s="116"/>
      <c r="D19" s="117"/>
      <c r="E19" s="118"/>
      <c r="F19" s="119"/>
      <c r="G19" s="120"/>
      <c r="H19" s="120"/>
      <c r="I19" s="120"/>
      <c r="J19" s="120"/>
      <c r="K19" s="120"/>
      <c r="L19" s="121"/>
      <c r="M19" s="112"/>
    </row>
    <row r="20" spans="1:18" ht="24" customHeight="1">
      <c r="A20" s="127"/>
      <c r="B20" s="315" t="s">
        <v>43</v>
      </c>
      <c r="C20" s="316"/>
      <c r="D20" s="316"/>
      <c r="E20" s="316"/>
      <c r="F20" s="317"/>
      <c r="G20" s="128"/>
      <c r="H20" s="129">
        <f>SUM(H11:H19)</f>
        <v>14807.980000000001</v>
      </c>
      <c r="I20" s="129"/>
      <c r="J20" s="129">
        <f>SUM(J9:J19)</f>
        <v>8247.4779999999992</v>
      </c>
      <c r="K20" s="129">
        <f>SUM(K11:K19)</f>
        <v>20055.458000000002</v>
      </c>
      <c r="L20" s="121"/>
      <c r="M20" s="112"/>
      <c r="N20" s="130"/>
      <c r="O20" s="94"/>
      <c r="P20" s="94"/>
      <c r="Q20" s="94"/>
      <c r="R20" s="94"/>
    </row>
    <row r="23" spans="1:18">
      <c r="A23" s="157"/>
    </row>
  </sheetData>
  <mergeCells count="11">
    <mergeCell ref="B20:F20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&amp;L&amp;F/&amp;A&amp;R&amp;P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T24" sqref="S24:T24"/>
    </sheetView>
  </sheetViews>
  <sheetFormatPr defaultColWidth="9.140625" defaultRowHeight="15"/>
  <cols>
    <col min="1" max="1" width="8.28515625" style="113" customWidth="1"/>
    <col min="2" max="2" width="5.140625" style="113" customWidth="1"/>
    <col min="3" max="3" width="39.7109375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2.140625" style="123" customWidth="1"/>
    <col min="8" max="8" width="12.85546875" style="123" customWidth="1"/>
    <col min="9" max="9" width="12.5703125" style="123" customWidth="1"/>
    <col min="10" max="10" width="11.42578125" style="123" customWidth="1"/>
    <col min="11" max="11" width="16.42578125" style="123" customWidth="1"/>
    <col min="12" max="12" width="15.7109375" style="124" customWidth="1"/>
    <col min="13" max="13" width="6.42578125" style="113" customWidth="1"/>
    <col min="14" max="14" width="11.28515625" style="113" bestFit="1" customWidth="1"/>
    <col min="15" max="15" width="11.140625" style="113" bestFit="1" customWidth="1"/>
    <col min="16" max="16384" width="9.140625" style="113"/>
  </cols>
  <sheetData>
    <row r="1" spans="1:13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3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3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3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3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3" s="94" customFormat="1" ht="18.75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3" s="110" customFormat="1" ht="18.75">
      <c r="A7" s="329" t="s">
        <v>7</v>
      </c>
      <c r="B7" s="330" t="s">
        <v>0</v>
      </c>
      <c r="C7" s="330"/>
      <c r="D7" s="329" t="s">
        <v>1</v>
      </c>
      <c r="E7" s="331" t="s">
        <v>2</v>
      </c>
      <c r="F7" s="330" t="s">
        <v>3</v>
      </c>
      <c r="G7" s="332" t="s">
        <v>28</v>
      </c>
      <c r="H7" s="332"/>
      <c r="I7" s="332" t="s">
        <v>29</v>
      </c>
      <c r="J7" s="332"/>
      <c r="K7" s="333" t="s">
        <v>32</v>
      </c>
      <c r="L7" s="333" t="s">
        <v>4</v>
      </c>
    </row>
    <row r="8" spans="1:13" s="110" customFormat="1" ht="19.5" thickBot="1">
      <c r="A8" s="319"/>
      <c r="B8" s="321"/>
      <c r="C8" s="321"/>
      <c r="D8" s="319"/>
      <c r="E8" s="326"/>
      <c r="F8" s="321"/>
      <c r="G8" s="213" t="s">
        <v>30</v>
      </c>
      <c r="H8" s="213" t="s">
        <v>31</v>
      </c>
      <c r="I8" s="213" t="s">
        <v>30</v>
      </c>
      <c r="J8" s="213" t="s">
        <v>31</v>
      </c>
      <c r="K8" s="326"/>
      <c r="L8" s="324"/>
    </row>
    <row r="9" spans="1:13" s="110" customFormat="1" ht="19.5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3" s="94" customFormat="1" ht="24" customHeight="1">
      <c r="A10" s="114">
        <v>1.3</v>
      </c>
      <c r="B10" s="115" t="s">
        <v>102</v>
      </c>
      <c r="C10" s="116"/>
      <c r="D10" s="117"/>
      <c r="E10" s="118">
        <v>80</v>
      </c>
      <c r="F10" s="119" t="s">
        <v>61</v>
      </c>
      <c r="G10" s="120">
        <v>6075</v>
      </c>
      <c r="H10" s="120">
        <f t="shared" ref="H10:H12" si="0">G10*E10</f>
        <v>486000</v>
      </c>
      <c r="I10" s="120">
        <v>0</v>
      </c>
      <c r="J10" s="120">
        <f t="shared" ref="J10:J12" si="1">I10*E10</f>
        <v>0</v>
      </c>
      <c r="K10" s="120">
        <f t="shared" ref="K10:K12" si="2">J10+H10</f>
        <v>486000</v>
      </c>
      <c r="L10" s="121"/>
      <c r="M10" s="112"/>
    </row>
    <row r="11" spans="1:13" s="94" customFormat="1" ht="24" customHeight="1">
      <c r="A11" s="114">
        <v>1.4</v>
      </c>
      <c r="B11" s="115" t="s">
        <v>103</v>
      </c>
      <c r="C11" s="116"/>
      <c r="D11" s="117"/>
      <c r="E11" s="118">
        <v>1</v>
      </c>
      <c r="F11" s="119" t="s">
        <v>61</v>
      </c>
      <c r="G11" s="120">
        <v>17500</v>
      </c>
      <c r="H11" s="120">
        <f t="shared" si="0"/>
        <v>17500</v>
      </c>
      <c r="I11" s="120">
        <v>0</v>
      </c>
      <c r="J11" s="120">
        <f t="shared" si="1"/>
        <v>0</v>
      </c>
      <c r="K11" s="120">
        <f t="shared" si="2"/>
        <v>17500</v>
      </c>
      <c r="L11" s="121"/>
      <c r="M11" s="112"/>
    </row>
    <row r="12" spans="1:13" s="94" customFormat="1" ht="24" customHeight="1">
      <c r="A12" s="114">
        <v>1.4</v>
      </c>
      <c r="B12" s="115" t="s">
        <v>62</v>
      </c>
      <c r="C12" s="116"/>
      <c r="D12" s="117"/>
      <c r="E12" s="118">
        <v>1</v>
      </c>
      <c r="F12" s="119" t="s">
        <v>61</v>
      </c>
      <c r="G12" s="120">
        <v>3000</v>
      </c>
      <c r="H12" s="120">
        <f t="shared" si="0"/>
        <v>3000</v>
      </c>
      <c r="I12" s="120">
        <v>0</v>
      </c>
      <c r="J12" s="120">
        <f t="shared" si="1"/>
        <v>0</v>
      </c>
      <c r="K12" s="120">
        <f t="shared" si="2"/>
        <v>3000</v>
      </c>
      <c r="L12" s="121"/>
      <c r="M12" s="112"/>
    </row>
    <row r="13" spans="1:13" s="94" customFormat="1" ht="24" customHeight="1">
      <c r="A13" s="114"/>
      <c r="B13" s="131"/>
      <c r="C13" s="116"/>
      <c r="D13" s="117"/>
      <c r="E13" s="118"/>
      <c r="F13" s="119"/>
      <c r="G13" s="120">
        <v>0</v>
      </c>
      <c r="H13" s="120">
        <f t="shared" ref="H13" si="3">G13*E13</f>
        <v>0</v>
      </c>
      <c r="I13" s="120">
        <v>0</v>
      </c>
      <c r="J13" s="120">
        <f t="shared" ref="J13" si="4">I13*E13</f>
        <v>0</v>
      </c>
      <c r="K13" s="120">
        <f t="shared" ref="K13" si="5">J13+H13</f>
        <v>0</v>
      </c>
      <c r="L13" s="121"/>
      <c r="M13" s="112"/>
    </row>
    <row r="14" spans="1:13" s="110" customFormat="1" ht="18.75">
      <c r="A14" s="192">
        <v>1</v>
      </c>
      <c r="B14" s="193" t="s">
        <v>94</v>
      </c>
      <c r="C14" s="194"/>
      <c r="D14" s="192"/>
      <c r="E14" s="195"/>
      <c r="F14" s="196"/>
      <c r="G14" s="195"/>
      <c r="H14" s="195"/>
      <c r="I14" s="195"/>
      <c r="J14" s="195"/>
      <c r="K14" s="195"/>
      <c r="L14" s="197"/>
    </row>
    <row r="15" spans="1:13" s="94" customFormat="1" ht="24" customHeight="1">
      <c r="A15" s="114">
        <v>1.3</v>
      </c>
      <c r="B15" s="115" t="s">
        <v>104</v>
      </c>
      <c r="C15" s="116"/>
      <c r="D15" s="117"/>
      <c r="E15" s="118">
        <v>144</v>
      </c>
      <c r="F15" s="119" t="s">
        <v>61</v>
      </c>
      <c r="G15" s="120">
        <v>10625</v>
      </c>
      <c r="H15" s="120">
        <f t="shared" ref="H15:H17" si="6">G15*E15</f>
        <v>1530000</v>
      </c>
      <c r="I15" s="120">
        <v>0</v>
      </c>
      <c r="J15" s="120">
        <f t="shared" ref="J15:J17" si="7">I15*E15</f>
        <v>0</v>
      </c>
      <c r="K15" s="120">
        <f t="shared" ref="K15:K17" si="8">J15+H15</f>
        <v>1530000</v>
      </c>
      <c r="L15" s="121"/>
      <c r="M15" s="112"/>
    </row>
    <row r="16" spans="1:13" s="94" customFormat="1" ht="24" customHeight="1">
      <c r="A16" s="114">
        <v>1.4</v>
      </c>
      <c r="B16" s="115" t="s">
        <v>103</v>
      </c>
      <c r="C16" s="116"/>
      <c r="D16" s="117"/>
      <c r="E16" s="118">
        <v>1</v>
      </c>
      <c r="F16" s="119" t="s">
        <v>61</v>
      </c>
      <c r="G16" s="120">
        <v>17500</v>
      </c>
      <c r="H16" s="120">
        <f t="shared" si="6"/>
        <v>17500</v>
      </c>
      <c r="I16" s="120">
        <v>0</v>
      </c>
      <c r="J16" s="120">
        <f t="shared" si="7"/>
        <v>0</v>
      </c>
      <c r="K16" s="120">
        <f t="shared" si="8"/>
        <v>17500</v>
      </c>
      <c r="L16" s="121"/>
      <c r="M16" s="112"/>
    </row>
    <row r="17" spans="1:18" s="94" customFormat="1" ht="24" customHeight="1">
      <c r="A17" s="114">
        <v>1.4</v>
      </c>
      <c r="B17" s="115" t="s">
        <v>62</v>
      </c>
      <c r="C17" s="116"/>
      <c r="D17" s="117"/>
      <c r="E17" s="118">
        <v>1</v>
      </c>
      <c r="F17" s="119" t="s">
        <v>61</v>
      </c>
      <c r="G17" s="120">
        <v>3000</v>
      </c>
      <c r="H17" s="120">
        <f t="shared" si="6"/>
        <v>3000</v>
      </c>
      <c r="I17" s="120">
        <v>0</v>
      </c>
      <c r="J17" s="120">
        <f t="shared" si="7"/>
        <v>0</v>
      </c>
      <c r="K17" s="120">
        <f t="shared" si="8"/>
        <v>3000</v>
      </c>
      <c r="L17" s="121"/>
      <c r="M17" s="112"/>
    </row>
    <row r="18" spans="1:18" s="94" customFormat="1" ht="24" customHeight="1">
      <c r="A18" s="119"/>
      <c r="B18" s="131"/>
      <c r="C18" s="116"/>
      <c r="D18" s="117"/>
      <c r="E18" s="118"/>
      <c r="F18" s="119"/>
      <c r="G18" s="120"/>
      <c r="H18" s="120"/>
      <c r="I18" s="120"/>
      <c r="J18" s="120"/>
      <c r="K18" s="120"/>
      <c r="L18" s="121"/>
      <c r="M18" s="112"/>
    </row>
    <row r="19" spans="1:18" s="94" customFormat="1" ht="24" customHeight="1">
      <c r="A19" s="114"/>
      <c r="B19" s="115"/>
      <c r="C19" s="116"/>
      <c r="D19" s="117"/>
      <c r="E19" s="118"/>
      <c r="F19" s="119"/>
      <c r="G19" s="120"/>
      <c r="H19" s="120"/>
      <c r="I19" s="120"/>
      <c r="J19" s="120"/>
      <c r="K19" s="120"/>
      <c r="L19" s="121"/>
      <c r="M19" s="112"/>
    </row>
    <row r="20" spans="1:18" ht="24" customHeight="1">
      <c r="A20" s="126"/>
      <c r="B20" s="115"/>
      <c r="C20" s="116"/>
      <c r="D20" s="117"/>
      <c r="E20" s="118"/>
      <c r="F20" s="119"/>
      <c r="G20" s="120"/>
      <c r="H20" s="120"/>
      <c r="I20" s="120"/>
      <c r="J20" s="120"/>
      <c r="K20" s="120"/>
      <c r="L20" s="121"/>
      <c r="M20" s="112"/>
      <c r="N20" s="94"/>
      <c r="O20" s="94"/>
      <c r="P20" s="94"/>
      <c r="Q20" s="94"/>
      <c r="R20" s="94"/>
    </row>
    <row r="21" spans="1:18" ht="24" customHeight="1">
      <c r="A21" s="127"/>
      <c r="B21" s="315" t="s">
        <v>43</v>
      </c>
      <c r="C21" s="316"/>
      <c r="D21" s="316"/>
      <c r="E21" s="316"/>
      <c r="F21" s="317"/>
      <c r="G21" s="128"/>
      <c r="H21" s="129">
        <f>SUM(H10:H20)</f>
        <v>2057000</v>
      </c>
      <c r="I21" s="129"/>
      <c r="J21" s="129">
        <f>SUM(J13:J20)</f>
        <v>0</v>
      </c>
      <c r="K21" s="129">
        <f>SUM(K10:K20)</f>
        <v>2057000</v>
      </c>
      <c r="L21" s="121"/>
      <c r="M21" s="112"/>
      <c r="N21" s="130"/>
      <c r="O21" s="94"/>
      <c r="P21" s="94"/>
      <c r="Q21" s="94"/>
      <c r="R21" s="94"/>
    </row>
  </sheetData>
  <mergeCells count="11">
    <mergeCell ref="B21:F21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31496062992125984" top="0.74803149606299213" bottom="0.74803149606299213" header="0.31496062992125984" footer="0.31496062992125984"/>
  <pageSetup paperSize="9" scale="85" orientation="landscape" r:id="rId1"/>
  <headerFooter>
    <oddFooter>&amp;L&amp;F/&amp;A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G26" sqref="G26"/>
    </sheetView>
  </sheetViews>
  <sheetFormatPr defaultColWidth="9.140625" defaultRowHeight="15"/>
  <cols>
    <col min="1" max="1" width="8.28515625" style="113" customWidth="1"/>
    <col min="2" max="2" width="5.140625" style="113" customWidth="1"/>
    <col min="3" max="3" width="43" style="113" customWidth="1"/>
    <col min="4" max="4" width="6.85546875" style="122" customWidth="1"/>
    <col min="5" max="5" width="10.42578125" style="123" bestFit="1" customWidth="1"/>
    <col min="6" max="6" width="6" style="122" bestFit="1" customWidth="1"/>
    <col min="7" max="7" width="13.85546875" style="123" bestFit="1" customWidth="1"/>
    <col min="8" max="8" width="14" style="123" bestFit="1" customWidth="1"/>
    <col min="9" max="9" width="13.85546875" style="123" bestFit="1" customWidth="1"/>
    <col min="10" max="10" width="13.140625" style="123" bestFit="1" customWidth="1"/>
    <col min="11" max="11" width="16.42578125" style="123" customWidth="1"/>
    <col min="12" max="12" width="15.7109375" style="124" customWidth="1"/>
    <col min="13" max="13" width="6.42578125" style="113" customWidth="1"/>
    <col min="14" max="14" width="9.140625" style="113"/>
    <col min="15" max="15" width="10" style="113" bestFit="1" customWidth="1"/>
    <col min="16" max="16384" width="9.140625" style="113"/>
  </cols>
  <sheetData>
    <row r="1" spans="1:18" s="94" customFormat="1" ht="18.75">
      <c r="A1" s="328" t="s">
        <v>14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</row>
    <row r="2" spans="1:18" s="94" customFormat="1" ht="18.75">
      <c r="A2" s="95" t="s">
        <v>9</v>
      </c>
      <c r="B2" s="95"/>
      <c r="C2" s="95" t="s">
        <v>154</v>
      </c>
      <c r="D2" s="95"/>
      <c r="E2" s="96"/>
      <c r="F2" s="97"/>
      <c r="G2" s="96"/>
      <c r="H2" s="98"/>
      <c r="I2" s="98"/>
      <c r="J2" s="99"/>
      <c r="K2" s="99"/>
      <c r="L2" s="100"/>
    </row>
    <row r="3" spans="1:18" s="94" customFormat="1" ht="18.75">
      <c r="A3" s="95" t="s">
        <v>13</v>
      </c>
      <c r="B3" s="95"/>
      <c r="C3" s="95" t="s">
        <v>201</v>
      </c>
      <c r="D3" s="95"/>
      <c r="E3" s="96"/>
      <c r="F3" s="133"/>
      <c r="G3" s="96" t="s">
        <v>5</v>
      </c>
      <c r="H3" s="98"/>
      <c r="I3" s="98"/>
      <c r="J3" s="102"/>
      <c r="K3" s="102"/>
      <c r="L3" s="100"/>
    </row>
    <row r="4" spans="1:18" s="94" customFormat="1" ht="18.75">
      <c r="A4" s="95" t="s">
        <v>39</v>
      </c>
      <c r="B4" s="95"/>
      <c r="C4" s="95"/>
      <c r="D4" s="95"/>
      <c r="E4" s="102"/>
      <c r="F4" s="133"/>
      <c r="G4" s="102"/>
      <c r="H4" s="98"/>
      <c r="I4" s="98"/>
      <c r="J4" s="102"/>
      <c r="K4" s="102"/>
      <c r="L4" s="100"/>
    </row>
    <row r="5" spans="1:18" s="94" customFormat="1" ht="18.75">
      <c r="A5" s="95" t="s">
        <v>41</v>
      </c>
      <c r="B5" s="95"/>
      <c r="C5" s="95"/>
      <c r="D5" s="95"/>
      <c r="E5" s="96"/>
      <c r="F5" s="103"/>
      <c r="G5" s="102"/>
      <c r="H5" s="98"/>
      <c r="I5" s="98"/>
      <c r="J5" s="102"/>
      <c r="K5" s="102"/>
      <c r="L5" s="100"/>
    </row>
    <row r="6" spans="1:18" s="94" customFormat="1" ht="19.5" thickBot="1">
      <c r="A6" s="104" t="s">
        <v>49</v>
      </c>
      <c r="B6" s="104"/>
      <c r="C6" s="125" t="s">
        <v>50</v>
      </c>
      <c r="D6" s="134"/>
      <c r="E6" s="106"/>
      <c r="F6" s="134"/>
      <c r="G6" s="106"/>
      <c r="H6" s="107"/>
      <c r="I6" s="108"/>
      <c r="J6" s="108"/>
      <c r="K6" s="108"/>
      <c r="L6" s="109" t="s">
        <v>15</v>
      </c>
    </row>
    <row r="7" spans="1:18" s="110" customFormat="1" ht="19.5" thickTop="1">
      <c r="A7" s="318" t="s">
        <v>7</v>
      </c>
      <c r="B7" s="320" t="s">
        <v>0</v>
      </c>
      <c r="C7" s="320"/>
      <c r="D7" s="318" t="s">
        <v>1</v>
      </c>
      <c r="E7" s="325" t="s">
        <v>2</v>
      </c>
      <c r="F7" s="320" t="s">
        <v>3</v>
      </c>
      <c r="G7" s="327" t="s">
        <v>28</v>
      </c>
      <c r="H7" s="327"/>
      <c r="I7" s="327" t="s">
        <v>29</v>
      </c>
      <c r="J7" s="327"/>
      <c r="K7" s="323" t="s">
        <v>32</v>
      </c>
      <c r="L7" s="323" t="s">
        <v>4</v>
      </c>
    </row>
    <row r="8" spans="1:18" s="110" customFormat="1" ht="19.5" thickBot="1">
      <c r="A8" s="319"/>
      <c r="B8" s="321"/>
      <c r="C8" s="321"/>
      <c r="D8" s="319"/>
      <c r="E8" s="326"/>
      <c r="F8" s="321"/>
      <c r="G8" s="135" t="s">
        <v>30</v>
      </c>
      <c r="H8" s="135" t="s">
        <v>31</v>
      </c>
      <c r="I8" s="135" t="s">
        <v>30</v>
      </c>
      <c r="J8" s="135" t="s">
        <v>31</v>
      </c>
      <c r="K8" s="326"/>
      <c r="L8" s="324"/>
    </row>
    <row r="9" spans="1:18" s="110" customFormat="1" ht="19.5" thickTop="1">
      <c r="A9" s="192">
        <v>1</v>
      </c>
      <c r="B9" s="193" t="s">
        <v>84</v>
      </c>
      <c r="C9" s="194"/>
      <c r="D9" s="192"/>
      <c r="E9" s="195"/>
      <c r="F9" s="196"/>
      <c r="G9" s="195"/>
      <c r="H9" s="195"/>
      <c r="I9" s="195"/>
      <c r="J9" s="195"/>
      <c r="K9" s="195"/>
      <c r="L9" s="197"/>
    </row>
    <row r="10" spans="1:18" s="241" customFormat="1" ht="18.75">
      <c r="A10" s="234"/>
      <c r="B10" s="235" t="s">
        <v>105</v>
      </c>
      <c r="C10" s="236"/>
      <c r="D10" s="237"/>
      <c r="E10" s="237">
        <v>4</v>
      </c>
      <c r="F10" s="237" t="s">
        <v>44</v>
      </c>
      <c r="G10" s="238">
        <v>56800</v>
      </c>
      <c r="H10" s="238">
        <f t="shared" ref="H10:H12" si="0">G10*E10</f>
        <v>227200</v>
      </c>
      <c r="I10" s="238"/>
      <c r="J10" s="238">
        <f t="shared" ref="J10:J12" si="1">I10*E10</f>
        <v>0</v>
      </c>
      <c r="K10" s="239">
        <f t="shared" ref="K10:K12" si="2">J10+H10</f>
        <v>227200</v>
      </c>
      <c r="L10" s="240"/>
    </row>
    <row r="11" spans="1:18" s="241" customFormat="1" ht="18.75">
      <c r="A11" s="234"/>
      <c r="B11" s="235" t="s">
        <v>81</v>
      </c>
      <c r="C11" s="236"/>
      <c r="D11" s="237"/>
      <c r="E11" s="237">
        <v>2</v>
      </c>
      <c r="F11" s="237" t="s">
        <v>44</v>
      </c>
      <c r="G11" s="238">
        <v>6600</v>
      </c>
      <c r="H11" s="238">
        <f t="shared" si="0"/>
        <v>13200</v>
      </c>
      <c r="I11" s="238"/>
      <c r="J11" s="238">
        <f t="shared" si="1"/>
        <v>0</v>
      </c>
      <c r="K11" s="239">
        <f t="shared" si="2"/>
        <v>13200</v>
      </c>
      <c r="L11" s="240"/>
    </row>
    <row r="12" spans="1:18" s="94" customFormat="1" ht="24" customHeight="1">
      <c r="A12" s="114"/>
      <c r="B12" s="131"/>
      <c r="C12" s="116"/>
      <c r="D12" s="117"/>
      <c r="E12" s="118"/>
      <c r="F12" s="119"/>
      <c r="G12" s="120">
        <v>0</v>
      </c>
      <c r="H12" s="120">
        <f t="shared" si="0"/>
        <v>0</v>
      </c>
      <c r="I12" s="120">
        <v>0</v>
      </c>
      <c r="J12" s="120">
        <f t="shared" si="1"/>
        <v>0</v>
      </c>
      <c r="K12" s="120">
        <f t="shared" si="2"/>
        <v>0</v>
      </c>
      <c r="L12" s="121"/>
      <c r="M12" s="112"/>
    </row>
    <row r="13" spans="1:18" s="94" customFormat="1" ht="24" customHeight="1">
      <c r="A13" s="119"/>
      <c r="B13" s="131"/>
      <c r="C13" s="116"/>
      <c r="D13" s="117"/>
      <c r="E13" s="118"/>
      <c r="F13" s="119"/>
      <c r="G13" s="120"/>
      <c r="H13" s="120"/>
      <c r="I13" s="120"/>
      <c r="J13" s="120"/>
      <c r="K13" s="120"/>
      <c r="L13" s="121"/>
      <c r="M13" s="112"/>
    </row>
    <row r="14" spans="1:18" s="155" customFormat="1" ht="21.75">
      <c r="A14" s="148"/>
      <c r="B14" s="149"/>
      <c r="C14" s="150"/>
      <c r="D14" s="151"/>
      <c r="E14" s="151"/>
      <c r="F14" s="151"/>
      <c r="G14" s="165"/>
      <c r="H14" s="165"/>
      <c r="I14" s="165"/>
      <c r="J14" s="165"/>
      <c r="K14" s="152"/>
      <c r="L14" s="156"/>
    </row>
    <row r="15" spans="1:18" s="153" customFormat="1" ht="21.75">
      <c r="A15" s="148"/>
      <c r="B15" s="149"/>
      <c r="C15" s="150"/>
      <c r="D15" s="151"/>
      <c r="E15" s="151"/>
      <c r="F15" s="151"/>
      <c r="G15" s="165"/>
      <c r="H15" s="165"/>
      <c r="I15" s="165"/>
      <c r="J15" s="165"/>
      <c r="K15" s="152"/>
      <c r="L15" s="166"/>
    </row>
    <row r="16" spans="1:18" ht="24" customHeight="1">
      <c r="A16" s="126"/>
      <c r="B16" s="115"/>
      <c r="C16" s="116"/>
      <c r="D16" s="117"/>
      <c r="E16" s="118"/>
      <c r="F16" s="119"/>
      <c r="G16" s="120"/>
      <c r="H16" s="120"/>
      <c r="I16" s="120"/>
      <c r="J16" s="120"/>
      <c r="K16" s="120"/>
      <c r="L16" s="121"/>
      <c r="M16" s="112"/>
      <c r="N16" s="94"/>
      <c r="O16" s="94"/>
      <c r="P16" s="94"/>
      <c r="Q16" s="94"/>
      <c r="R16" s="94"/>
    </row>
    <row r="17" spans="1:18" ht="24" customHeight="1">
      <c r="A17" s="127"/>
      <c r="B17" s="315" t="s">
        <v>43</v>
      </c>
      <c r="C17" s="316"/>
      <c r="D17" s="316"/>
      <c r="E17" s="316"/>
      <c r="F17" s="317"/>
      <c r="G17" s="128"/>
      <c r="H17" s="129">
        <f>SUM(H10:H16)</f>
        <v>240400</v>
      </c>
      <c r="I17" s="129"/>
      <c r="J17" s="129">
        <f>SUM(J10:J16)</f>
        <v>0</v>
      </c>
      <c r="K17" s="129">
        <f>SUM(K10:K16)</f>
        <v>240400</v>
      </c>
      <c r="L17" s="121"/>
      <c r="M17" s="112"/>
      <c r="N17" s="130"/>
      <c r="O17" s="94"/>
      <c r="P17" s="94"/>
      <c r="Q17" s="94"/>
      <c r="R17" s="94"/>
    </row>
  </sheetData>
  <mergeCells count="11">
    <mergeCell ref="B17:F17"/>
    <mergeCell ref="A1:L1"/>
    <mergeCell ref="A7:A8"/>
    <mergeCell ref="B7:C8"/>
    <mergeCell ref="D7:D8"/>
    <mergeCell ref="E7:E8"/>
    <mergeCell ref="F7:F8"/>
    <mergeCell ref="G7:H7"/>
    <mergeCell ref="I7:J7"/>
    <mergeCell ref="K7:K8"/>
    <mergeCell ref="L7:L8"/>
  </mergeCells>
  <pageMargins left="0.70866141732283472" right="0.31496062992125984" top="0.74803149606299213" bottom="0.74803149606299213" header="0.31496062992125984" footer="0.31496062992125984"/>
  <pageSetup paperSize="9" scale="80" orientation="landscape" r:id="rId1"/>
  <headerFooter>
    <oddFooter>&amp;L&amp;F/&amp;A&amp;R&amp;P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8" sqref="H8"/>
    </sheetView>
  </sheetViews>
  <sheetFormatPr defaultColWidth="8.7109375" defaultRowHeight="15"/>
  <cols>
    <col min="1" max="1" width="5.42578125" style="242" bestFit="1" customWidth="1"/>
    <col min="2" max="2" width="77.140625" style="242" customWidth="1"/>
    <col min="3" max="3" width="7.140625" style="242" bestFit="1" customWidth="1"/>
    <col min="4" max="4" width="8.85546875" style="242" bestFit="1" customWidth="1"/>
    <col min="5" max="5" width="14.7109375" style="242" bestFit="1" customWidth="1"/>
    <col min="6" max="6" width="15.42578125" style="242" customWidth="1"/>
    <col min="7" max="7" width="4.5703125" style="242" customWidth="1"/>
    <col min="8" max="8" width="22" style="242" customWidth="1"/>
    <col min="9" max="9" width="14.140625" style="242" bestFit="1" customWidth="1"/>
    <col min="10" max="16384" width="8.7109375" style="242"/>
  </cols>
  <sheetData>
    <row r="1" spans="1:10" ht="21">
      <c r="A1" s="334" t="s">
        <v>107</v>
      </c>
      <c r="B1" s="334"/>
      <c r="C1" s="334"/>
      <c r="D1" s="334"/>
      <c r="E1" s="334"/>
      <c r="F1" s="334"/>
    </row>
    <row r="2" spans="1:10" ht="21">
      <c r="A2" s="335" t="s">
        <v>108</v>
      </c>
      <c r="B2" s="335"/>
      <c r="C2" s="335"/>
      <c r="D2" s="335"/>
      <c r="E2" s="335"/>
      <c r="F2" s="335"/>
    </row>
    <row r="3" spans="1:10" ht="42">
      <c r="A3" s="243" t="s">
        <v>109</v>
      </c>
      <c r="B3" s="243" t="s">
        <v>0</v>
      </c>
      <c r="C3" s="243" t="s">
        <v>2</v>
      </c>
      <c r="D3" s="243" t="s">
        <v>110</v>
      </c>
      <c r="E3" s="244" t="s">
        <v>139</v>
      </c>
      <c r="F3" s="244" t="s">
        <v>140</v>
      </c>
    </row>
    <row r="4" spans="1:10" ht="18.75">
      <c r="A4" s="245"/>
      <c r="B4" s="246" t="s">
        <v>107</v>
      </c>
      <c r="C4" s="247"/>
      <c r="D4" s="247"/>
      <c r="E4" s="248"/>
      <c r="F4" s="249"/>
      <c r="J4" s="250"/>
    </row>
    <row r="5" spans="1:10" ht="18.75">
      <c r="A5" s="245">
        <v>1</v>
      </c>
      <c r="B5" s="251" t="s">
        <v>111</v>
      </c>
      <c r="C5" s="252">
        <v>1</v>
      </c>
      <c r="D5" s="252" t="s">
        <v>44</v>
      </c>
      <c r="E5" s="269">
        <v>69000</v>
      </c>
      <c r="F5" s="267">
        <f t="shared" ref="F5:F26" si="0">E5*C5</f>
        <v>69000</v>
      </c>
      <c r="J5" s="250"/>
    </row>
    <row r="6" spans="1:10" ht="18.75">
      <c r="A6" s="245">
        <v>2</v>
      </c>
      <c r="B6" s="251" t="s">
        <v>112</v>
      </c>
      <c r="C6" s="252">
        <v>1</v>
      </c>
      <c r="D6" s="252" t="s">
        <v>44</v>
      </c>
      <c r="E6" s="269">
        <v>32000</v>
      </c>
      <c r="F6" s="267">
        <f t="shared" si="0"/>
        <v>32000</v>
      </c>
      <c r="J6" s="250"/>
    </row>
    <row r="7" spans="1:10" ht="18.75">
      <c r="A7" s="245">
        <v>3</v>
      </c>
      <c r="B7" s="255" t="s">
        <v>113</v>
      </c>
      <c r="C7" s="252">
        <v>1</v>
      </c>
      <c r="D7" s="256" t="s">
        <v>114</v>
      </c>
      <c r="E7" s="269">
        <v>28900</v>
      </c>
      <c r="F7" s="267">
        <f t="shared" si="0"/>
        <v>28900</v>
      </c>
    </row>
    <row r="8" spans="1:10" ht="18.75">
      <c r="A8" s="245">
        <v>4</v>
      </c>
      <c r="B8" s="255" t="s">
        <v>115</v>
      </c>
      <c r="C8" s="252">
        <v>2</v>
      </c>
      <c r="D8" s="256" t="s">
        <v>116</v>
      </c>
      <c r="E8" s="269">
        <v>106500</v>
      </c>
      <c r="F8" s="267">
        <f t="shared" si="0"/>
        <v>213000</v>
      </c>
      <c r="J8" s="250"/>
    </row>
    <row r="9" spans="1:10" ht="18.75">
      <c r="A9" s="245">
        <v>5</v>
      </c>
      <c r="B9" s="255" t="s">
        <v>117</v>
      </c>
      <c r="C9" s="252">
        <v>1</v>
      </c>
      <c r="D9" s="256" t="s">
        <v>116</v>
      </c>
      <c r="E9" s="269">
        <v>155400</v>
      </c>
      <c r="F9" s="267">
        <f t="shared" si="0"/>
        <v>155400</v>
      </c>
      <c r="I9" s="250"/>
    </row>
    <row r="10" spans="1:10" ht="18.75">
      <c r="A10" s="245">
        <v>6</v>
      </c>
      <c r="B10" s="255" t="s">
        <v>118</v>
      </c>
      <c r="C10" s="252">
        <v>2</v>
      </c>
      <c r="D10" s="256" t="s">
        <v>114</v>
      </c>
      <c r="E10" s="269">
        <v>128000</v>
      </c>
      <c r="F10" s="267">
        <f t="shared" si="0"/>
        <v>256000</v>
      </c>
    </row>
    <row r="11" spans="1:10" ht="37.5">
      <c r="A11" s="245">
        <v>7</v>
      </c>
      <c r="B11" s="255" t="s">
        <v>119</v>
      </c>
      <c r="C11" s="252">
        <v>2</v>
      </c>
      <c r="D11" s="256" t="s">
        <v>120</v>
      </c>
      <c r="E11" s="269">
        <v>18200</v>
      </c>
      <c r="F11" s="267">
        <f t="shared" si="0"/>
        <v>36400</v>
      </c>
    </row>
    <row r="12" spans="1:10" ht="18.75">
      <c r="A12" s="245">
        <v>8</v>
      </c>
      <c r="B12" s="255" t="s">
        <v>121</v>
      </c>
      <c r="C12" s="252">
        <v>1</v>
      </c>
      <c r="D12" s="256" t="s">
        <v>114</v>
      </c>
      <c r="E12" s="269">
        <v>36000</v>
      </c>
      <c r="F12" s="267">
        <f t="shared" si="0"/>
        <v>36000</v>
      </c>
    </row>
    <row r="13" spans="1:10" ht="18.75">
      <c r="A13" s="245">
        <v>9</v>
      </c>
      <c r="B13" s="255" t="s">
        <v>122</v>
      </c>
      <c r="C13" s="252">
        <v>1</v>
      </c>
      <c r="D13" s="256" t="s">
        <v>44</v>
      </c>
      <c r="E13" s="269">
        <v>6900</v>
      </c>
      <c r="F13" s="267">
        <f t="shared" si="0"/>
        <v>6900</v>
      </c>
    </row>
    <row r="14" spans="1:10" ht="18.75">
      <c r="A14" s="245">
        <v>10</v>
      </c>
      <c r="B14" s="255" t="s">
        <v>123</v>
      </c>
      <c r="C14" s="252">
        <v>1</v>
      </c>
      <c r="D14" s="256" t="s">
        <v>44</v>
      </c>
      <c r="E14" s="269">
        <v>35900</v>
      </c>
      <c r="F14" s="267">
        <f t="shared" si="0"/>
        <v>35900</v>
      </c>
    </row>
    <row r="15" spans="1:10" ht="18.75">
      <c r="A15" s="245">
        <v>11</v>
      </c>
      <c r="B15" s="255" t="s">
        <v>124</v>
      </c>
      <c r="C15" s="252">
        <v>1</v>
      </c>
      <c r="D15" s="256" t="s">
        <v>114</v>
      </c>
      <c r="E15" s="269">
        <v>17900</v>
      </c>
      <c r="F15" s="267">
        <f t="shared" si="0"/>
        <v>17900</v>
      </c>
    </row>
    <row r="16" spans="1:10" ht="18.75">
      <c r="A16" s="245">
        <v>12</v>
      </c>
      <c r="B16" s="255" t="s">
        <v>125</v>
      </c>
      <c r="C16" s="252">
        <v>2</v>
      </c>
      <c r="D16" s="256" t="s">
        <v>114</v>
      </c>
      <c r="E16" s="269">
        <v>11500</v>
      </c>
      <c r="F16" s="267">
        <f t="shared" si="0"/>
        <v>23000</v>
      </c>
    </row>
    <row r="17" spans="1:9" ht="18.75">
      <c r="A17" s="245">
        <v>13</v>
      </c>
      <c r="B17" s="255" t="s">
        <v>126</v>
      </c>
      <c r="C17" s="252">
        <v>1</v>
      </c>
      <c r="D17" s="256" t="s">
        <v>114</v>
      </c>
      <c r="E17" s="269">
        <v>17900</v>
      </c>
      <c r="F17" s="267">
        <f t="shared" si="0"/>
        <v>17900</v>
      </c>
    </row>
    <row r="18" spans="1:9" ht="18.75">
      <c r="A18" s="245">
        <v>14</v>
      </c>
      <c r="B18" s="255" t="s">
        <v>127</v>
      </c>
      <c r="C18" s="252">
        <v>1</v>
      </c>
      <c r="D18" s="256" t="s">
        <v>44</v>
      </c>
      <c r="E18" s="269">
        <v>165000</v>
      </c>
      <c r="F18" s="267">
        <f t="shared" si="0"/>
        <v>165000</v>
      </c>
    </row>
    <row r="19" spans="1:9" ht="18.75">
      <c r="A19" s="245">
        <v>15</v>
      </c>
      <c r="B19" s="255" t="s">
        <v>128</v>
      </c>
      <c r="C19" s="252">
        <v>1</v>
      </c>
      <c r="D19" s="256" t="s">
        <v>114</v>
      </c>
      <c r="E19" s="269">
        <v>198000</v>
      </c>
      <c r="F19" s="267">
        <f t="shared" si="0"/>
        <v>198000</v>
      </c>
    </row>
    <row r="20" spans="1:9" ht="18.75">
      <c r="A20" s="245">
        <v>16</v>
      </c>
      <c r="B20" s="251" t="s">
        <v>129</v>
      </c>
      <c r="C20" s="252">
        <v>1</v>
      </c>
      <c r="D20" s="252" t="s">
        <v>44</v>
      </c>
      <c r="E20" s="269">
        <v>12000</v>
      </c>
      <c r="F20" s="267">
        <f t="shared" si="0"/>
        <v>12000</v>
      </c>
    </row>
    <row r="21" spans="1:9" ht="18.75">
      <c r="A21" s="245">
        <v>17</v>
      </c>
      <c r="B21" s="251" t="s">
        <v>130</v>
      </c>
      <c r="C21" s="252">
        <v>1</v>
      </c>
      <c r="D21" s="252" t="s">
        <v>114</v>
      </c>
      <c r="E21" s="269">
        <v>102900</v>
      </c>
      <c r="F21" s="267">
        <f t="shared" si="0"/>
        <v>102900</v>
      </c>
    </row>
    <row r="22" spans="1:9" ht="18.75">
      <c r="A22" s="245">
        <v>18</v>
      </c>
      <c r="B22" s="255" t="s">
        <v>131</v>
      </c>
      <c r="C22" s="252">
        <v>1</v>
      </c>
      <c r="D22" s="256" t="s">
        <v>44</v>
      </c>
      <c r="E22" s="269">
        <v>21000</v>
      </c>
      <c r="F22" s="267">
        <f t="shared" si="0"/>
        <v>21000</v>
      </c>
    </row>
    <row r="23" spans="1:9" ht="18.75">
      <c r="A23" s="245">
        <v>19</v>
      </c>
      <c r="B23" s="255" t="s">
        <v>132</v>
      </c>
      <c r="C23" s="252">
        <v>1</v>
      </c>
      <c r="D23" s="256" t="s">
        <v>114</v>
      </c>
      <c r="E23" s="269">
        <v>45900</v>
      </c>
      <c r="F23" s="267">
        <f t="shared" si="0"/>
        <v>45900</v>
      </c>
    </row>
    <row r="24" spans="1:9" ht="18.75">
      <c r="A24" s="245">
        <v>20</v>
      </c>
      <c r="B24" s="255" t="s">
        <v>133</v>
      </c>
      <c r="C24" s="252">
        <v>1</v>
      </c>
      <c r="D24" s="256" t="s">
        <v>114</v>
      </c>
      <c r="E24" s="269">
        <v>38900</v>
      </c>
      <c r="F24" s="267">
        <f t="shared" si="0"/>
        <v>38900</v>
      </c>
    </row>
    <row r="25" spans="1:9" ht="18.75">
      <c r="A25" s="245">
        <v>21</v>
      </c>
      <c r="B25" s="255" t="s">
        <v>134</v>
      </c>
      <c r="C25" s="252">
        <v>1</v>
      </c>
      <c r="D25" s="256" t="s">
        <v>135</v>
      </c>
      <c r="E25" s="269">
        <v>17900</v>
      </c>
      <c r="F25" s="267">
        <f t="shared" si="0"/>
        <v>17900</v>
      </c>
    </row>
    <row r="26" spans="1:9" ht="18.75">
      <c r="A26" s="245">
        <v>22</v>
      </c>
      <c r="B26" s="255" t="s">
        <v>136</v>
      </c>
      <c r="C26" s="252">
        <v>1</v>
      </c>
      <c r="D26" s="256" t="s">
        <v>137</v>
      </c>
      <c r="E26" s="269">
        <v>198800</v>
      </c>
      <c r="F26" s="267">
        <f t="shared" si="0"/>
        <v>198800</v>
      </c>
    </row>
    <row r="27" spans="1:9" ht="18.75">
      <c r="A27" s="257"/>
      <c r="B27" s="255"/>
      <c r="C27" s="252"/>
      <c r="D27" s="256"/>
      <c r="E27" s="269"/>
      <c r="F27" s="267"/>
    </row>
    <row r="28" spans="1:9" ht="21">
      <c r="A28" s="258"/>
      <c r="B28" s="336"/>
      <c r="C28" s="337"/>
      <c r="D28" s="259"/>
      <c r="E28" s="259"/>
      <c r="F28" s="268">
        <f>SUM(F4:F26)</f>
        <v>1728700</v>
      </c>
      <c r="H28" s="261"/>
    </row>
    <row r="29" spans="1:9">
      <c r="F29" s="262"/>
      <c r="H29" s="263"/>
    </row>
    <row r="30" spans="1:9">
      <c r="F30" s="261"/>
      <c r="H30" s="264"/>
      <c r="I30" s="265"/>
    </row>
    <row r="31" spans="1:9">
      <c r="F31" s="266"/>
      <c r="H31" s="266"/>
    </row>
  </sheetData>
  <mergeCells count="3">
    <mergeCell ref="A1:F1"/>
    <mergeCell ref="A2:F2"/>
    <mergeCell ref="B28:C28"/>
  </mergeCells>
  <pageMargins left="0.70866141732283472" right="0.31496062992125984" top="0.74803149606299213" bottom="0.74803149606299213" header="0.31496062992125984" footer="0.31496062992125984"/>
  <pageSetup scale="95" orientation="landscape" horizontalDpi="1200" verticalDpi="1200" r:id="rId1"/>
  <headerFooter>
    <oddFooter>&amp;L&amp;F/&amp;A&amp;R&amp;P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smart classroom</vt:lpstr>
      <vt:lpstr>ปร.6</vt:lpstr>
      <vt:lpstr>ปร.5</vt:lpstr>
      <vt:lpstr>ปร.4.</vt:lpstr>
      <vt:lpstr>ไฟฟ้าแสงสว่าง</vt:lpstr>
      <vt:lpstr>เครื่องปรับอากาศ</vt:lpstr>
      <vt:lpstr>ครุภัณฑ์เฟอร์นิเจอร์</vt:lpstr>
      <vt:lpstr>ครุภัณฑ์เครื่องปรับอากาศ</vt:lpstr>
      <vt:lpstr>ห้องเรียนบัณฑิต</vt:lpstr>
      <vt:lpstr>ห้องเรียน E115</vt:lpstr>
      <vt:lpstr>ปร.6!Print_Area</vt:lpstr>
      <vt:lpstr>'smart classroom'!Print_Titles</vt:lpstr>
      <vt:lpstr>ปร.4.!Print_Titles</vt:lpstr>
      <vt:lpstr>'ห้องเรียน E115'!Print_Titles</vt:lpstr>
      <vt:lpstr>ห้องเรียนบัณฑิต!Print_Titles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2016-11-28T02:52:09Z</dcterms:created>
  <dcterms:modified xsi:type="dcterms:W3CDTF">2021-06-17T01:41:32Z</dcterms:modified>
</cp:coreProperties>
</file>